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Eu Cuido dos Rios\"/>
    </mc:Choice>
  </mc:AlternateContent>
  <xr:revisionPtr revIDLastSave="0" documentId="13_ncr:1_{DDC1F5A6-2AB3-4ECF-B1A7-CA422DA53191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EU CUIDO DOS RIOS" sheetId="5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C42" i="5" l="1"/>
  <c r="J34" i="5"/>
  <c r="J39" i="5" s="1"/>
  <c r="I35" i="5"/>
  <c r="J35" i="5" s="1"/>
  <c r="I36" i="5"/>
  <c r="J36" i="5" s="1"/>
  <c r="I37" i="5"/>
  <c r="J37" i="5" s="1"/>
  <c r="I34" i="5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29" i="5" l="1"/>
  <c r="K28" i="5"/>
  <c r="J28" i="5"/>
  <c r="K27" i="5"/>
  <c r="J27" i="5"/>
  <c r="K26" i="5"/>
  <c r="J26" i="5"/>
  <c r="K25" i="5"/>
  <c r="J25" i="5"/>
  <c r="K24" i="5"/>
  <c r="J24" i="5"/>
  <c r="F22" i="5"/>
  <c r="J21" i="5"/>
  <c r="L21" i="5" s="1"/>
  <c r="M21" i="5" s="1"/>
  <c r="J20" i="5"/>
  <c r="L20" i="5" s="1"/>
  <c r="M20" i="5" s="1"/>
  <c r="J19" i="5"/>
  <c r="L19" i="5" s="1"/>
  <c r="M19" i="5" s="1"/>
  <c r="J18" i="5"/>
  <c r="L18" i="5" s="1"/>
  <c r="M18" i="5" s="1"/>
  <c r="J17" i="5"/>
  <c r="L17" i="5" s="1"/>
  <c r="M17" i="5" s="1"/>
  <c r="J16" i="5"/>
  <c r="L16" i="5" s="1"/>
  <c r="M16" i="5" s="1"/>
  <c r="J15" i="5"/>
  <c r="L27" i="5" l="1"/>
  <c r="J22" i="5"/>
  <c r="L24" i="5"/>
  <c r="L28" i="5"/>
  <c r="J29" i="5"/>
  <c r="L26" i="5"/>
  <c r="L25" i="5"/>
  <c r="L15" i="5"/>
  <c r="L22" i="5" s="1"/>
  <c r="M15" i="5" l="1"/>
  <c r="M22" i="5" s="1"/>
  <c r="C47" i="5" s="1"/>
  <c r="L29" i="5"/>
  <c r="C51" i="5" l="1"/>
  <c r="C55" i="5" s="1"/>
  <c r="C41" i="5"/>
  <c r="C44" i="5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<sst xmlns="http://schemas.openxmlformats.org/spreadsheetml/2006/main" count="403" uniqueCount="122">
  <si>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</si>
  <si>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</si>
  <si>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</si>
  <si>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</si>
  <si>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</si>
  <si>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</si>
  <si>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</si>
  <si>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</si>
  <si>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</si>
  <si>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</si>
  <si>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</si>
  <si>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</si>
  <si>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</si>
  <si>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</si>
  <si>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</si>
  <si>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</si>
  <si>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</si>
  <si>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</si>
  <si>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</si>
  <si>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</si>
  <si>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</si>
  <si>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</si>
  <si>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</si>
  <si>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</si>
  <si>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</si>
  <si>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</si>
  <si>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</si>
  <si>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</si>
  <si>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</si>
  <si>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</si>
  <si>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</si>
  <si>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</si>
  <si>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</si>
  <si>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</si>
  <si>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</si>
  <si>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</si>
  <si>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</si>
  <si>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</si>
  <si>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</si>
  <si>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</si>
  <si>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</si>
  <si>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</si>
  <si>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</si>
  <si>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</si>
  <si>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</si>
  <si>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</si>
  <si>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</si>
  <si>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</si>
  <si>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</si>
  <si>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</si>
  <si>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</si>
  <si>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</si>
  <si>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</si>
  <si>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</si>
  <si>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</si>
  <si>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</si>
  <si>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</si>
  <si>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</si>
  <si>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Rotativo [ 6h às 12h]</t>
  </si>
  <si>
    <t>Rotativo [ 12h às 18h]</t>
  </si>
  <si>
    <t>Merchandising</t>
  </si>
  <si>
    <t>Rotativo [12 às 18h]</t>
  </si>
  <si>
    <t>Rotativo [18 às 24h]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</si>
  <si>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</si>
  <si>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</si>
  <si>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</si>
  <si>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</si>
  <si>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</si>
  <si>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</si>
  <si>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VEM PE</t>
  </si>
  <si>
    <t xml:space="preserve"> Tabela: agosto-25</t>
  </si>
  <si>
    <t>agosto</t>
  </si>
  <si>
    <t>Chamadas de envolvimento</t>
  </si>
  <si>
    <t>a definir</t>
  </si>
  <si>
    <t>até out-26</t>
  </si>
  <si>
    <t>Rotativo [6h às 12h]</t>
  </si>
  <si>
    <t>A preservação dos rios e a mobilização social estão no coração do projeto “Eu Cuido dos Rios”, uma iniciativa que une informação, educação e engajamento comunitário em prol do meio ambiente. O projeto reúne comunidades e voluntários em ações de cuidado e valorização dos nossos rios, promovendo transformação e consciência socioambiental.
O grande destaque do projeto é a realização de ações coletivas de limpeza e recuperação das águas e margens do Rio Capibaribe, que mobilizam embarcações, pescadores e voluntários para retirar toneladas de resíduos, em um verdadeiro movimento de cidadania, sustentabilidade e educação ambiental.
Com programetes educativos, séries de reportagens, chamadas de envolvimento, conteúdos exclusivos nas redes sociais e uma grande ação social, o “Eu Cuido dos Rios” é um projeto completo e multiplataforma. Estar presente nessa iniciativa é associar sua marca a conteúdos e ações de impacto real, alinhados a valores de responsabilidade socioambiental e ao futuro das próximas gerações.</t>
  </si>
  <si>
    <t>Comercial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</si>
  <si>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</si>
  <si>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</si>
  <si>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</si>
  <si>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</si>
  <si>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</si>
  <si>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</si>
  <si>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</si>
  <si>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</si>
  <si>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</si>
  <si>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</si>
  <si>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</si>
  <si>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</si>
  <si>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</si>
  <si>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</si>
  <si>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</si>
  <si>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Proposta: VERÃO GUARARAPES</t>
  </si>
  <si>
    <t xml:space="preserve">Proposta: EU CUIDO DOS RIOS 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</si>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</sst>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7"/>
      <name val="Calibri"/>
      <family val="2"/>
    </font>
    <font>
      <b/>
      <sz val="16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164" fontId="5" fillId="0" borderId="2" xfId="1" applyFont="1" applyFill="1" applyBorder="1" applyAlignment="1">
      <alignment horizontal="center" vertical="center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166" fontId="6" fillId="0" borderId="1" xfId="5" applyFont="1" applyFill="1" applyBorder="1" applyAlignment="1">
      <alignment horizontal="center" vertical="center"/>
    </xf>
    <xf numFmtId="10" fontId="5" fillId="0" borderId="1" xfId="6" applyNumberFormat="1" applyFont="1" applyFill="1" applyBorder="1" applyAlignment="1">
      <alignment horizontal="center" vertical="center"/>
    </xf>
    <xf numFmtId="9" fontId="5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6" fontId="6" fillId="2" borderId="1" xfId="5" applyFont="1" applyFill="1" applyBorder="1" applyAlignment="1">
      <alignment horizontal="center" vertical="center"/>
    </xf>
    <xf numFmtId="16" fontId="6" fillId="2" borderId="1" xfId="4" quotePrefix="1" applyNumberFormat="1" applyFont="1" applyFill="1" applyBorder="1" applyAlignment="1">
      <alignment horizontal="center" vertical="center"/>
    </xf>
    <xf numFmtId="166" fontId="6" fillId="0" borderId="0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166" fontId="6" fillId="5" borderId="1" xfId="5" applyFont="1" applyFill="1" applyBorder="1" applyAlignment="1">
      <alignment horizontal="center" vertical="center"/>
    </xf>
    <xf numFmtId="10" fontId="5" fillId="5" borderId="1" xfId="6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" fontId="6" fillId="2" borderId="1" xfId="4" quotePrefix="1" applyNumberFormat="1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6" fillId="5" borderId="1" xfId="4" applyFont="1" applyFill="1" applyBorder="1" applyAlignment="1">
      <alignment horizontal="left" vertical="center"/>
    </xf>
    <xf numFmtId="166" fontId="13" fillId="8" borderId="1" xfId="2" applyFont="1" applyFill="1" applyBorder="1" applyAlignment="1">
      <alignment vertical="center"/>
    </xf>
    <xf numFmtId="0" fontId="14" fillId="0" borderId="0" xfId="4" applyFont="1" applyAlignment="1">
      <alignment horizontal="center" vertical="center"/>
    </xf>
    <xf numFmtId="164" fontId="6" fillId="2" borderId="2" xfId="1" applyFont="1" applyFill="1" applyBorder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0" fontId="5" fillId="2" borderId="1" xfId="6" applyNumberFormat="1" applyFont="1" applyFill="1" applyBorder="1" applyAlignment="1">
      <alignment horizontal="center" vertical="center"/>
    </xf>
    <xf numFmtId="166" fontId="15" fillId="5" borderId="1" xfId="5" applyFont="1" applyFill="1" applyBorder="1" applyAlignment="1">
      <alignment horizontal="center" vertical="center"/>
    </xf>
    <xf numFmtId="164" fontId="16" fillId="10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2" fillId="6" borderId="1" xfId="4" applyFont="1" applyFill="1" applyBorder="1"/>
    <xf numFmtId="166" fontId="12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3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1" xfId="2" applyFont="1" applyBorder="1"/>
    <xf numFmtId="166" fontId="6" fillId="0" borderId="0" xfId="2" applyFont="1" applyBorder="1"/>
    <xf numFmtId="166" fontId="6" fillId="0" borderId="12" xfId="2" applyFont="1" applyBorder="1"/>
    <xf numFmtId="166" fontId="6" fillId="0" borderId="13" xfId="2" applyFont="1" applyBorder="1"/>
    <xf numFmtId="166" fontId="6" fillId="0" borderId="14" xfId="2" applyFont="1" applyBorder="1"/>
    <xf numFmtId="0" fontId="12" fillId="6" borderId="8" xfId="4" applyFont="1" applyFill="1" applyBorder="1" applyAlignment="1">
      <alignment horizontal="center"/>
    </xf>
    <xf numFmtId="0" fontId="12" fillId="6" borderId="9" xfId="4" applyFont="1" applyFill="1" applyBorder="1" applyAlignment="1">
      <alignment horizontal="center"/>
    </xf>
    <xf numFmtId="0" fontId="12" fillId="6" borderId="10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9" borderId="15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5" fontId="5" fillId="0" borderId="0" xfId="4" applyNumberFormat="1" applyFont="1" applyAlignment="1">
      <alignment vertical="center"/>
    </xf>
    <xf numFmtId="9" fontId="5" fillId="0" borderId="0" xfId="6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12" fillId="10" borderId="0" xfId="1" applyFont="1" applyFill="1" applyBorder="1" applyAlignment="1">
      <alignment horizontal="left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8" xfId="4" applyFont="1" applyBorder="1" applyAlignment="1">
      <alignment horizontal="left" wrapText="1"/>
    </xf>
    <xf numFmtId="0" fontId="6" fillId="0" borderId="9" xfId="4" applyFont="1" applyBorder="1" applyAlignment="1">
      <alignment horizontal="left"/>
    </xf>
    <xf numFmtId="0" fontId="6" fillId="0" borderId="10" xfId="4" applyFont="1" applyBorder="1" applyAlignment="1">
      <alignment horizontal="left"/>
    </xf>
    <xf numFmtId="0" fontId="6" fillId="0" borderId="11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6" fillId="0" borderId="12" xfId="4" applyFont="1" applyBorder="1" applyAlignment="1">
      <alignment horizontal="left"/>
    </xf>
    <xf numFmtId="0" fontId="6" fillId="0" borderId="13" xfId="4" applyFont="1" applyBorder="1" applyAlignment="1">
      <alignment horizontal="left"/>
    </xf>
    <xf numFmtId="0" fontId="6" fillId="0" borderId="14" xfId="4" applyFont="1" applyBorder="1" applyAlignment="1">
      <alignment horizontal="left"/>
    </xf>
    <xf numFmtId="0" fontId="6" fillId="0" borderId="15" xfId="4" applyFont="1" applyBorder="1" applyAlignment="1">
      <alignment horizontal="left"/>
    </xf>
    <xf numFmtId="0" fontId="10" fillId="0" borderId="8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0"/>
      <c r="C1" s="110"/>
      <c r="D1" s="110"/>
      <c r="E1" s="110"/>
      <c r="F1" s="110"/>
      <c r="G1" s="110"/>
      <c r="H1" s="110"/>
      <c r="I1" s="110"/>
      <c r="J1" s="110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1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1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1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1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1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1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1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1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1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09" t="s">
        <v>28</v>
      </c>
      <c r="C20" s="109"/>
      <c r="D20" s="109"/>
      <c r="E20" s="109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2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2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2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2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2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09" t="s">
        <v>28</v>
      </c>
      <c r="C28" s="109"/>
      <c r="D28" s="109"/>
      <c r="E28" s="109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F133-FB4B-4D4E-AB80-5DFFDC16E92E}">
  <dimension ref="A1:N56"/>
  <sheetViews>
    <sheetView tabSelected="1" zoomScale="70" zoomScaleNormal="70" workbookViewId="0">
      <selection activeCell="B5" sqref="B5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56.140625" style="2" customWidth="1"/>
    <col min="5" max="5" width="21.28515625" style="2" bestFit="1" customWidth="1"/>
    <col min="6" max="6" width="22.85546875" style="2" customWidth="1"/>
    <col min="7" max="7" width="22.7109375" style="2" customWidth="1"/>
    <col min="8" max="8" width="38.5703125" style="2" bestFit="1" customWidth="1"/>
    <col min="9" max="9" width="20.7109375" style="2" bestFit="1" customWidth="1"/>
    <col min="10" max="10" width="28.42578125" style="2" bestFit="1" customWidth="1"/>
    <col min="11" max="11" width="16.5703125" style="2" bestFit="1" customWidth="1"/>
    <col min="12" max="12" width="32.28515625" style="2" bestFit="1" customWidth="1"/>
    <col min="13" max="13" width="30.28515625" style="2" customWidth="1"/>
    <col min="14" max="14" width="10" style="2" bestFit="1" customWidth="1"/>
    <col min="15" max="254" width="8.85546875" style="2"/>
    <col min="255" max="255" width="3.7109375" style="2" customWidth="1"/>
    <col min="256" max="256" width="18.7109375" style="2" customWidth="1"/>
    <col min="257" max="257" width="12.28515625" style="2" customWidth="1"/>
    <col min="258" max="258" width="23.42578125" style="2" customWidth="1"/>
    <col min="259" max="259" width="70.5703125" style="2" bestFit="1" customWidth="1"/>
    <col min="260" max="260" width="16.5703125" style="2" customWidth="1"/>
    <col min="261" max="261" width="24.42578125" style="2" customWidth="1"/>
    <col min="262" max="262" width="18.7109375" style="2" customWidth="1"/>
    <col min="263" max="263" width="32.42578125" style="2" bestFit="1" customWidth="1"/>
    <col min="264" max="264" width="18.7109375" style="2" customWidth="1"/>
    <col min="265" max="265" width="25" style="2" bestFit="1" customWidth="1"/>
    <col min="266" max="267" width="18.7109375" style="2" customWidth="1"/>
    <col min="268" max="268" width="27.42578125" style="2" bestFit="1" customWidth="1"/>
    <col min="269" max="269" width="11" style="2" bestFit="1" customWidth="1"/>
    <col min="270" max="510" width="8.85546875" style="2"/>
    <col min="511" max="511" width="3.7109375" style="2" customWidth="1"/>
    <col min="512" max="512" width="18.7109375" style="2" customWidth="1"/>
    <col min="513" max="513" width="12.28515625" style="2" customWidth="1"/>
    <col min="514" max="514" width="23.42578125" style="2" customWidth="1"/>
    <col min="515" max="515" width="70.5703125" style="2" bestFit="1" customWidth="1"/>
    <col min="516" max="516" width="16.5703125" style="2" customWidth="1"/>
    <col min="517" max="517" width="24.42578125" style="2" customWidth="1"/>
    <col min="518" max="518" width="18.7109375" style="2" customWidth="1"/>
    <col min="519" max="519" width="32.42578125" style="2" bestFit="1" customWidth="1"/>
    <col min="520" max="520" width="18.7109375" style="2" customWidth="1"/>
    <col min="521" max="521" width="25" style="2" bestFit="1" customWidth="1"/>
    <col min="522" max="523" width="18.7109375" style="2" customWidth="1"/>
    <col min="524" max="524" width="27.42578125" style="2" bestFit="1" customWidth="1"/>
    <col min="525" max="525" width="11" style="2" bestFit="1" customWidth="1"/>
    <col min="526" max="766" width="8.85546875" style="2"/>
    <col min="767" max="767" width="3.7109375" style="2" customWidth="1"/>
    <col min="768" max="768" width="18.7109375" style="2" customWidth="1"/>
    <col min="769" max="769" width="12.28515625" style="2" customWidth="1"/>
    <col min="770" max="770" width="23.42578125" style="2" customWidth="1"/>
    <col min="771" max="771" width="70.5703125" style="2" bestFit="1" customWidth="1"/>
    <col min="772" max="772" width="16.5703125" style="2" customWidth="1"/>
    <col min="773" max="773" width="24.42578125" style="2" customWidth="1"/>
    <col min="774" max="774" width="18.7109375" style="2" customWidth="1"/>
    <col min="775" max="775" width="32.42578125" style="2" bestFit="1" customWidth="1"/>
    <col min="776" max="776" width="18.7109375" style="2" customWidth="1"/>
    <col min="777" max="777" width="25" style="2" bestFit="1" customWidth="1"/>
    <col min="778" max="779" width="18.7109375" style="2" customWidth="1"/>
    <col min="780" max="780" width="27.42578125" style="2" bestFit="1" customWidth="1"/>
    <col min="781" max="781" width="11" style="2" bestFit="1" customWidth="1"/>
    <col min="782" max="1022" width="8.85546875" style="2"/>
    <col min="1023" max="1023" width="3.7109375" style="2" customWidth="1"/>
    <col min="1024" max="1024" width="18.7109375" style="2" customWidth="1"/>
    <col min="1025" max="1025" width="12.28515625" style="2" customWidth="1"/>
    <col min="1026" max="1026" width="23.42578125" style="2" customWidth="1"/>
    <col min="1027" max="1027" width="70.5703125" style="2" bestFit="1" customWidth="1"/>
    <col min="1028" max="1028" width="16.5703125" style="2" customWidth="1"/>
    <col min="1029" max="1029" width="24.42578125" style="2" customWidth="1"/>
    <col min="1030" max="1030" width="18.7109375" style="2" customWidth="1"/>
    <col min="1031" max="1031" width="32.42578125" style="2" bestFit="1" customWidth="1"/>
    <col min="1032" max="1032" width="18.7109375" style="2" customWidth="1"/>
    <col min="1033" max="1033" width="25" style="2" bestFit="1" customWidth="1"/>
    <col min="1034" max="1035" width="18.7109375" style="2" customWidth="1"/>
    <col min="1036" max="1036" width="27.42578125" style="2" bestFit="1" customWidth="1"/>
    <col min="1037" max="1037" width="11" style="2" bestFit="1" customWidth="1"/>
    <col min="1038" max="1278" width="8.85546875" style="2"/>
    <col min="1279" max="1279" width="3.7109375" style="2" customWidth="1"/>
    <col min="1280" max="1280" width="18.7109375" style="2" customWidth="1"/>
    <col min="1281" max="1281" width="12.28515625" style="2" customWidth="1"/>
    <col min="1282" max="1282" width="23.42578125" style="2" customWidth="1"/>
    <col min="1283" max="1283" width="70.5703125" style="2" bestFit="1" customWidth="1"/>
    <col min="1284" max="1284" width="16.5703125" style="2" customWidth="1"/>
    <col min="1285" max="1285" width="24.42578125" style="2" customWidth="1"/>
    <col min="1286" max="1286" width="18.7109375" style="2" customWidth="1"/>
    <col min="1287" max="1287" width="32.42578125" style="2" bestFit="1" customWidth="1"/>
    <col min="1288" max="1288" width="18.7109375" style="2" customWidth="1"/>
    <col min="1289" max="1289" width="25" style="2" bestFit="1" customWidth="1"/>
    <col min="1290" max="1291" width="18.7109375" style="2" customWidth="1"/>
    <col min="1292" max="1292" width="27.42578125" style="2" bestFit="1" customWidth="1"/>
    <col min="1293" max="1293" width="11" style="2" bestFit="1" customWidth="1"/>
    <col min="1294" max="1534" width="8.85546875" style="2"/>
    <col min="1535" max="1535" width="3.7109375" style="2" customWidth="1"/>
    <col min="1536" max="1536" width="18.7109375" style="2" customWidth="1"/>
    <col min="1537" max="1537" width="12.28515625" style="2" customWidth="1"/>
    <col min="1538" max="1538" width="23.42578125" style="2" customWidth="1"/>
    <col min="1539" max="1539" width="70.5703125" style="2" bestFit="1" customWidth="1"/>
    <col min="1540" max="1540" width="16.5703125" style="2" customWidth="1"/>
    <col min="1541" max="1541" width="24.42578125" style="2" customWidth="1"/>
    <col min="1542" max="1542" width="18.7109375" style="2" customWidth="1"/>
    <col min="1543" max="1543" width="32.42578125" style="2" bestFit="1" customWidth="1"/>
    <col min="1544" max="1544" width="18.7109375" style="2" customWidth="1"/>
    <col min="1545" max="1545" width="25" style="2" bestFit="1" customWidth="1"/>
    <col min="1546" max="1547" width="18.7109375" style="2" customWidth="1"/>
    <col min="1548" max="1548" width="27.42578125" style="2" bestFit="1" customWidth="1"/>
    <col min="1549" max="1549" width="11" style="2" bestFit="1" customWidth="1"/>
    <col min="1550" max="1790" width="8.85546875" style="2"/>
    <col min="1791" max="1791" width="3.7109375" style="2" customWidth="1"/>
    <col min="1792" max="1792" width="18.7109375" style="2" customWidth="1"/>
    <col min="1793" max="1793" width="12.28515625" style="2" customWidth="1"/>
    <col min="1794" max="1794" width="23.42578125" style="2" customWidth="1"/>
    <col min="1795" max="1795" width="70.5703125" style="2" bestFit="1" customWidth="1"/>
    <col min="1796" max="1796" width="16.5703125" style="2" customWidth="1"/>
    <col min="1797" max="1797" width="24.42578125" style="2" customWidth="1"/>
    <col min="1798" max="1798" width="18.7109375" style="2" customWidth="1"/>
    <col min="1799" max="1799" width="32.42578125" style="2" bestFit="1" customWidth="1"/>
    <col min="1800" max="1800" width="18.7109375" style="2" customWidth="1"/>
    <col min="1801" max="1801" width="25" style="2" bestFit="1" customWidth="1"/>
    <col min="1802" max="1803" width="18.7109375" style="2" customWidth="1"/>
    <col min="1804" max="1804" width="27.42578125" style="2" bestFit="1" customWidth="1"/>
    <col min="1805" max="1805" width="11" style="2" bestFit="1" customWidth="1"/>
    <col min="1806" max="2046" width="8.85546875" style="2"/>
    <col min="2047" max="2047" width="3.7109375" style="2" customWidth="1"/>
    <col min="2048" max="2048" width="18.7109375" style="2" customWidth="1"/>
    <col min="2049" max="2049" width="12.28515625" style="2" customWidth="1"/>
    <col min="2050" max="2050" width="23.42578125" style="2" customWidth="1"/>
    <col min="2051" max="2051" width="70.5703125" style="2" bestFit="1" customWidth="1"/>
    <col min="2052" max="2052" width="16.5703125" style="2" customWidth="1"/>
    <col min="2053" max="2053" width="24.42578125" style="2" customWidth="1"/>
    <col min="2054" max="2054" width="18.7109375" style="2" customWidth="1"/>
    <col min="2055" max="2055" width="32.42578125" style="2" bestFit="1" customWidth="1"/>
    <col min="2056" max="2056" width="18.7109375" style="2" customWidth="1"/>
    <col min="2057" max="2057" width="25" style="2" bestFit="1" customWidth="1"/>
    <col min="2058" max="2059" width="18.7109375" style="2" customWidth="1"/>
    <col min="2060" max="2060" width="27.42578125" style="2" bestFit="1" customWidth="1"/>
    <col min="2061" max="2061" width="11" style="2" bestFit="1" customWidth="1"/>
    <col min="2062" max="2302" width="8.85546875" style="2"/>
    <col min="2303" max="2303" width="3.7109375" style="2" customWidth="1"/>
    <col min="2304" max="2304" width="18.7109375" style="2" customWidth="1"/>
    <col min="2305" max="2305" width="12.28515625" style="2" customWidth="1"/>
    <col min="2306" max="2306" width="23.42578125" style="2" customWidth="1"/>
    <col min="2307" max="2307" width="70.5703125" style="2" bestFit="1" customWidth="1"/>
    <col min="2308" max="2308" width="16.5703125" style="2" customWidth="1"/>
    <col min="2309" max="2309" width="24.42578125" style="2" customWidth="1"/>
    <col min="2310" max="2310" width="18.7109375" style="2" customWidth="1"/>
    <col min="2311" max="2311" width="32.42578125" style="2" bestFit="1" customWidth="1"/>
    <col min="2312" max="2312" width="18.7109375" style="2" customWidth="1"/>
    <col min="2313" max="2313" width="25" style="2" bestFit="1" customWidth="1"/>
    <col min="2314" max="2315" width="18.7109375" style="2" customWidth="1"/>
    <col min="2316" max="2316" width="27.42578125" style="2" bestFit="1" customWidth="1"/>
    <col min="2317" max="2317" width="11" style="2" bestFit="1" customWidth="1"/>
    <col min="2318" max="2558" width="8.85546875" style="2"/>
    <col min="2559" max="2559" width="3.7109375" style="2" customWidth="1"/>
    <col min="2560" max="2560" width="18.7109375" style="2" customWidth="1"/>
    <col min="2561" max="2561" width="12.28515625" style="2" customWidth="1"/>
    <col min="2562" max="2562" width="23.42578125" style="2" customWidth="1"/>
    <col min="2563" max="2563" width="70.5703125" style="2" bestFit="1" customWidth="1"/>
    <col min="2564" max="2564" width="16.5703125" style="2" customWidth="1"/>
    <col min="2565" max="2565" width="24.42578125" style="2" customWidth="1"/>
    <col min="2566" max="2566" width="18.7109375" style="2" customWidth="1"/>
    <col min="2567" max="2567" width="32.42578125" style="2" bestFit="1" customWidth="1"/>
    <col min="2568" max="2568" width="18.7109375" style="2" customWidth="1"/>
    <col min="2569" max="2569" width="25" style="2" bestFit="1" customWidth="1"/>
    <col min="2570" max="2571" width="18.7109375" style="2" customWidth="1"/>
    <col min="2572" max="2572" width="27.42578125" style="2" bestFit="1" customWidth="1"/>
    <col min="2573" max="2573" width="11" style="2" bestFit="1" customWidth="1"/>
    <col min="2574" max="2814" width="8.85546875" style="2"/>
    <col min="2815" max="2815" width="3.7109375" style="2" customWidth="1"/>
    <col min="2816" max="2816" width="18.7109375" style="2" customWidth="1"/>
    <col min="2817" max="2817" width="12.28515625" style="2" customWidth="1"/>
    <col min="2818" max="2818" width="23.42578125" style="2" customWidth="1"/>
    <col min="2819" max="2819" width="70.5703125" style="2" bestFit="1" customWidth="1"/>
    <col min="2820" max="2820" width="16.5703125" style="2" customWidth="1"/>
    <col min="2821" max="2821" width="24.42578125" style="2" customWidth="1"/>
    <col min="2822" max="2822" width="18.7109375" style="2" customWidth="1"/>
    <col min="2823" max="2823" width="32.42578125" style="2" bestFit="1" customWidth="1"/>
    <col min="2824" max="2824" width="18.7109375" style="2" customWidth="1"/>
    <col min="2825" max="2825" width="25" style="2" bestFit="1" customWidth="1"/>
    <col min="2826" max="2827" width="18.7109375" style="2" customWidth="1"/>
    <col min="2828" max="2828" width="27.42578125" style="2" bestFit="1" customWidth="1"/>
    <col min="2829" max="2829" width="11" style="2" bestFit="1" customWidth="1"/>
    <col min="2830" max="3070" width="8.85546875" style="2"/>
    <col min="3071" max="3071" width="3.7109375" style="2" customWidth="1"/>
    <col min="3072" max="3072" width="18.7109375" style="2" customWidth="1"/>
    <col min="3073" max="3073" width="12.28515625" style="2" customWidth="1"/>
    <col min="3074" max="3074" width="23.42578125" style="2" customWidth="1"/>
    <col min="3075" max="3075" width="70.5703125" style="2" bestFit="1" customWidth="1"/>
    <col min="3076" max="3076" width="16.5703125" style="2" customWidth="1"/>
    <col min="3077" max="3077" width="24.42578125" style="2" customWidth="1"/>
    <col min="3078" max="3078" width="18.7109375" style="2" customWidth="1"/>
    <col min="3079" max="3079" width="32.42578125" style="2" bestFit="1" customWidth="1"/>
    <col min="3080" max="3080" width="18.7109375" style="2" customWidth="1"/>
    <col min="3081" max="3081" width="25" style="2" bestFit="1" customWidth="1"/>
    <col min="3082" max="3083" width="18.7109375" style="2" customWidth="1"/>
    <col min="3084" max="3084" width="27.42578125" style="2" bestFit="1" customWidth="1"/>
    <col min="3085" max="3085" width="11" style="2" bestFit="1" customWidth="1"/>
    <col min="3086" max="3326" width="8.85546875" style="2"/>
    <col min="3327" max="3327" width="3.7109375" style="2" customWidth="1"/>
    <col min="3328" max="3328" width="18.7109375" style="2" customWidth="1"/>
    <col min="3329" max="3329" width="12.28515625" style="2" customWidth="1"/>
    <col min="3330" max="3330" width="23.42578125" style="2" customWidth="1"/>
    <col min="3331" max="3331" width="70.5703125" style="2" bestFit="1" customWidth="1"/>
    <col min="3332" max="3332" width="16.5703125" style="2" customWidth="1"/>
    <col min="3333" max="3333" width="24.42578125" style="2" customWidth="1"/>
    <col min="3334" max="3334" width="18.7109375" style="2" customWidth="1"/>
    <col min="3335" max="3335" width="32.42578125" style="2" bestFit="1" customWidth="1"/>
    <col min="3336" max="3336" width="18.7109375" style="2" customWidth="1"/>
    <col min="3337" max="3337" width="25" style="2" bestFit="1" customWidth="1"/>
    <col min="3338" max="3339" width="18.7109375" style="2" customWidth="1"/>
    <col min="3340" max="3340" width="27.42578125" style="2" bestFit="1" customWidth="1"/>
    <col min="3341" max="3341" width="11" style="2" bestFit="1" customWidth="1"/>
    <col min="3342" max="3582" width="8.85546875" style="2"/>
    <col min="3583" max="3583" width="3.7109375" style="2" customWidth="1"/>
    <col min="3584" max="3584" width="18.7109375" style="2" customWidth="1"/>
    <col min="3585" max="3585" width="12.28515625" style="2" customWidth="1"/>
    <col min="3586" max="3586" width="23.42578125" style="2" customWidth="1"/>
    <col min="3587" max="3587" width="70.5703125" style="2" bestFit="1" customWidth="1"/>
    <col min="3588" max="3588" width="16.5703125" style="2" customWidth="1"/>
    <col min="3589" max="3589" width="24.42578125" style="2" customWidth="1"/>
    <col min="3590" max="3590" width="18.7109375" style="2" customWidth="1"/>
    <col min="3591" max="3591" width="32.42578125" style="2" bestFit="1" customWidth="1"/>
    <col min="3592" max="3592" width="18.7109375" style="2" customWidth="1"/>
    <col min="3593" max="3593" width="25" style="2" bestFit="1" customWidth="1"/>
    <col min="3594" max="3595" width="18.7109375" style="2" customWidth="1"/>
    <col min="3596" max="3596" width="27.42578125" style="2" bestFit="1" customWidth="1"/>
    <col min="3597" max="3597" width="11" style="2" bestFit="1" customWidth="1"/>
    <col min="3598" max="3838" width="8.85546875" style="2"/>
    <col min="3839" max="3839" width="3.7109375" style="2" customWidth="1"/>
    <col min="3840" max="3840" width="18.7109375" style="2" customWidth="1"/>
    <col min="3841" max="3841" width="12.28515625" style="2" customWidth="1"/>
    <col min="3842" max="3842" width="23.42578125" style="2" customWidth="1"/>
    <col min="3843" max="3843" width="70.5703125" style="2" bestFit="1" customWidth="1"/>
    <col min="3844" max="3844" width="16.5703125" style="2" customWidth="1"/>
    <col min="3845" max="3845" width="24.42578125" style="2" customWidth="1"/>
    <col min="3846" max="3846" width="18.7109375" style="2" customWidth="1"/>
    <col min="3847" max="3847" width="32.42578125" style="2" bestFit="1" customWidth="1"/>
    <col min="3848" max="3848" width="18.7109375" style="2" customWidth="1"/>
    <col min="3849" max="3849" width="25" style="2" bestFit="1" customWidth="1"/>
    <col min="3850" max="3851" width="18.7109375" style="2" customWidth="1"/>
    <col min="3852" max="3852" width="27.42578125" style="2" bestFit="1" customWidth="1"/>
    <col min="3853" max="3853" width="11" style="2" bestFit="1" customWidth="1"/>
    <col min="3854" max="4094" width="8.85546875" style="2"/>
    <col min="4095" max="4095" width="3.7109375" style="2" customWidth="1"/>
    <col min="4096" max="4096" width="18.7109375" style="2" customWidth="1"/>
    <col min="4097" max="4097" width="12.28515625" style="2" customWidth="1"/>
    <col min="4098" max="4098" width="23.42578125" style="2" customWidth="1"/>
    <col min="4099" max="4099" width="70.5703125" style="2" bestFit="1" customWidth="1"/>
    <col min="4100" max="4100" width="16.5703125" style="2" customWidth="1"/>
    <col min="4101" max="4101" width="24.42578125" style="2" customWidth="1"/>
    <col min="4102" max="4102" width="18.7109375" style="2" customWidth="1"/>
    <col min="4103" max="4103" width="32.42578125" style="2" bestFit="1" customWidth="1"/>
    <col min="4104" max="4104" width="18.7109375" style="2" customWidth="1"/>
    <col min="4105" max="4105" width="25" style="2" bestFit="1" customWidth="1"/>
    <col min="4106" max="4107" width="18.7109375" style="2" customWidth="1"/>
    <col min="4108" max="4108" width="27.42578125" style="2" bestFit="1" customWidth="1"/>
    <col min="4109" max="4109" width="11" style="2" bestFit="1" customWidth="1"/>
    <col min="4110" max="4350" width="8.85546875" style="2"/>
    <col min="4351" max="4351" width="3.7109375" style="2" customWidth="1"/>
    <col min="4352" max="4352" width="18.7109375" style="2" customWidth="1"/>
    <col min="4353" max="4353" width="12.28515625" style="2" customWidth="1"/>
    <col min="4354" max="4354" width="23.42578125" style="2" customWidth="1"/>
    <col min="4355" max="4355" width="70.5703125" style="2" bestFit="1" customWidth="1"/>
    <col min="4356" max="4356" width="16.5703125" style="2" customWidth="1"/>
    <col min="4357" max="4357" width="24.42578125" style="2" customWidth="1"/>
    <col min="4358" max="4358" width="18.7109375" style="2" customWidth="1"/>
    <col min="4359" max="4359" width="32.42578125" style="2" bestFit="1" customWidth="1"/>
    <col min="4360" max="4360" width="18.7109375" style="2" customWidth="1"/>
    <col min="4361" max="4361" width="25" style="2" bestFit="1" customWidth="1"/>
    <col min="4362" max="4363" width="18.7109375" style="2" customWidth="1"/>
    <col min="4364" max="4364" width="27.42578125" style="2" bestFit="1" customWidth="1"/>
    <col min="4365" max="4365" width="11" style="2" bestFit="1" customWidth="1"/>
    <col min="4366" max="4606" width="8.85546875" style="2"/>
    <col min="4607" max="4607" width="3.7109375" style="2" customWidth="1"/>
    <col min="4608" max="4608" width="18.7109375" style="2" customWidth="1"/>
    <col min="4609" max="4609" width="12.28515625" style="2" customWidth="1"/>
    <col min="4610" max="4610" width="23.42578125" style="2" customWidth="1"/>
    <col min="4611" max="4611" width="70.5703125" style="2" bestFit="1" customWidth="1"/>
    <col min="4612" max="4612" width="16.5703125" style="2" customWidth="1"/>
    <col min="4613" max="4613" width="24.42578125" style="2" customWidth="1"/>
    <col min="4614" max="4614" width="18.7109375" style="2" customWidth="1"/>
    <col min="4615" max="4615" width="32.42578125" style="2" bestFit="1" customWidth="1"/>
    <col min="4616" max="4616" width="18.7109375" style="2" customWidth="1"/>
    <col min="4617" max="4617" width="25" style="2" bestFit="1" customWidth="1"/>
    <col min="4618" max="4619" width="18.7109375" style="2" customWidth="1"/>
    <col min="4620" max="4620" width="27.42578125" style="2" bestFit="1" customWidth="1"/>
    <col min="4621" max="4621" width="11" style="2" bestFit="1" customWidth="1"/>
    <col min="4622" max="4862" width="8.85546875" style="2"/>
    <col min="4863" max="4863" width="3.7109375" style="2" customWidth="1"/>
    <col min="4864" max="4864" width="18.7109375" style="2" customWidth="1"/>
    <col min="4865" max="4865" width="12.28515625" style="2" customWidth="1"/>
    <col min="4866" max="4866" width="23.42578125" style="2" customWidth="1"/>
    <col min="4867" max="4867" width="70.5703125" style="2" bestFit="1" customWidth="1"/>
    <col min="4868" max="4868" width="16.5703125" style="2" customWidth="1"/>
    <col min="4869" max="4869" width="24.42578125" style="2" customWidth="1"/>
    <col min="4870" max="4870" width="18.7109375" style="2" customWidth="1"/>
    <col min="4871" max="4871" width="32.42578125" style="2" bestFit="1" customWidth="1"/>
    <col min="4872" max="4872" width="18.7109375" style="2" customWidth="1"/>
    <col min="4873" max="4873" width="25" style="2" bestFit="1" customWidth="1"/>
    <col min="4874" max="4875" width="18.7109375" style="2" customWidth="1"/>
    <col min="4876" max="4876" width="27.42578125" style="2" bestFit="1" customWidth="1"/>
    <col min="4877" max="4877" width="11" style="2" bestFit="1" customWidth="1"/>
    <col min="4878" max="5118" width="8.85546875" style="2"/>
    <col min="5119" max="5119" width="3.7109375" style="2" customWidth="1"/>
    <col min="5120" max="5120" width="18.7109375" style="2" customWidth="1"/>
    <col min="5121" max="5121" width="12.28515625" style="2" customWidth="1"/>
    <col min="5122" max="5122" width="23.42578125" style="2" customWidth="1"/>
    <col min="5123" max="5123" width="70.5703125" style="2" bestFit="1" customWidth="1"/>
    <col min="5124" max="5124" width="16.5703125" style="2" customWidth="1"/>
    <col min="5125" max="5125" width="24.42578125" style="2" customWidth="1"/>
    <col min="5126" max="5126" width="18.7109375" style="2" customWidth="1"/>
    <col min="5127" max="5127" width="32.42578125" style="2" bestFit="1" customWidth="1"/>
    <col min="5128" max="5128" width="18.7109375" style="2" customWidth="1"/>
    <col min="5129" max="5129" width="25" style="2" bestFit="1" customWidth="1"/>
    <col min="5130" max="5131" width="18.7109375" style="2" customWidth="1"/>
    <col min="5132" max="5132" width="27.42578125" style="2" bestFit="1" customWidth="1"/>
    <col min="5133" max="5133" width="11" style="2" bestFit="1" customWidth="1"/>
    <col min="5134" max="5374" width="8.85546875" style="2"/>
    <col min="5375" max="5375" width="3.7109375" style="2" customWidth="1"/>
    <col min="5376" max="5376" width="18.7109375" style="2" customWidth="1"/>
    <col min="5377" max="5377" width="12.28515625" style="2" customWidth="1"/>
    <col min="5378" max="5378" width="23.42578125" style="2" customWidth="1"/>
    <col min="5379" max="5379" width="70.5703125" style="2" bestFit="1" customWidth="1"/>
    <col min="5380" max="5380" width="16.5703125" style="2" customWidth="1"/>
    <col min="5381" max="5381" width="24.42578125" style="2" customWidth="1"/>
    <col min="5382" max="5382" width="18.7109375" style="2" customWidth="1"/>
    <col min="5383" max="5383" width="32.42578125" style="2" bestFit="1" customWidth="1"/>
    <col min="5384" max="5384" width="18.7109375" style="2" customWidth="1"/>
    <col min="5385" max="5385" width="25" style="2" bestFit="1" customWidth="1"/>
    <col min="5386" max="5387" width="18.7109375" style="2" customWidth="1"/>
    <col min="5388" max="5388" width="27.42578125" style="2" bestFit="1" customWidth="1"/>
    <col min="5389" max="5389" width="11" style="2" bestFit="1" customWidth="1"/>
    <col min="5390" max="5630" width="8.85546875" style="2"/>
    <col min="5631" max="5631" width="3.7109375" style="2" customWidth="1"/>
    <col min="5632" max="5632" width="18.7109375" style="2" customWidth="1"/>
    <col min="5633" max="5633" width="12.28515625" style="2" customWidth="1"/>
    <col min="5634" max="5634" width="23.42578125" style="2" customWidth="1"/>
    <col min="5635" max="5635" width="70.5703125" style="2" bestFit="1" customWidth="1"/>
    <col min="5636" max="5636" width="16.5703125" style="2" customWidth="1"/>
    <col min="5637" max="5637" width="24.42578125" style="2" customWidth="1"/>
    <col min="5638" max="5638" width="18.7109375" style="2" customWidth="1"/>
    <col min="5639" max="5639" width="32.42578125" style="2" bestFit="1" customWidth="1"/>
    <col min="5640" max="5640" width="18.7109375" style="2" customWidth="1"/>
    <col min="5641" max="5641" width="25" style="2" bestFit="1" customWidth="1"/>
    <col min="5642" max="5643" width="18.7109375" style="2" customWidth="1"/>
    <col min="5644" max="5644" width="27.42578125" style="2" bestFit="1" customWidth="1"/>
    <col min="5645" max="5645" width="11" style="2" bestFit="1" customWidth="1"/>
    <col min="5646" max="5886" width="8.85546875" style="2"/>
    <col min="5887" max="5887" width="3.7109375" style="2" customWidth="1"/>
    <col min="5888" max="5888" width="18.7109375" style="2" customWidth="1"/>
    <col min="5889" max="5889" width="12.28515625" style="2" customWidth="1"/>
    <col min="5890" max="5890" width="23.42578125" style="2" customWidth="1"/>
    <col min="5891" max="5891" width="70.5703125" style="2" bestFit="1" customWidth="1"/>
    <col min="5892" max="5892" width="16.5703125" style="2" customWidth="1"/>
    <col min="5893" max="5893" width="24.42578125" style="2" customWidth="1"/>
    <col min="5894" max="5894" width="18.7109375" style="2" customWidth="1"/>
    <col min="5895" max="5895" width="32.42578125" style="2" bestFit="1" customWidth="1"/>
    <col min="5896" max="5896" width="18.7109375" style="2" customWidth="1"/>
    <col min="5897" max="5897" width="25" style="2" bestFit="1" customWidth="1"/>
    <col min="5898" max="5899" width="18.7109375" style="2" customWidth="1"/>
    <col min="5900" max="5900" width="27.42578125" style="2" bestFit="1" customWidth="1"/>
    <col min="5901" max="5901" width="11" style="2" bestFit="1" customWidth="1"/>
    <col min="5902" max="6142" width="8.85546875" style="2"/>
    <col min="6143" max="6143" width="3.7109375" style="2" customWidth="1"/>
    <col min="6144" max="6144" width="18.7109375" style="2" customWidth="1"/>
    <col min="6145" max="6145" width="12.28515625" style="2" customWidth="1"/>
    <col min="6146" max="6146" width="23.42578125" style="2" customWidth="1"/>
    <col min="6147" max="6147" width="70.5703125" style="2" bestFit="1" customWidth="1"/>
    <col min="6148" max="6148" width="16.5703125" style="2" customWidth="1"/>
    <col min="6149" max="6149" width="24.42578125" style="2" customWidth="1"/>
    <col min="6150" max="6150" width="18.7109375" style="2" customWidth="1"/>
    <col min="6151" max="6151" width="32.42578125" style="2" bestFit="1" customWidth="1"/>
    <col min="6152" max="6152" width="18.7109375" style="2" customWidth="1"/>
    <col min="6153" max="6153" width="25" style="2" bestFit="1" customWidth="1"/>
    <col min="6154" max="6155" width="18.7109375" style="2" customWidth="1"/>
    <col min="6156" max="6156" width="27.42578125" style="2" bestFit="1" customWidth="1"/>
    <col min="6157" max="6157" width="11" style="2" bestFit="1" customWidth="1"/>
    <col min="6158" max="6398" width="8.85546875" style="2"/>
    <col min="6399" max="6399" width="3.7109375" style="2" customWidth="1"/>
    <col min="6400" max="6400" width="18.7109375" style="2" customWidth="1"/>
    <col min="6401" max="6401" width="12.28515625" style="2" customWidth="1"/>
    <col min="6402" max="6402" width="23.42578125" style="2" customWidth="1"/>
    <col min="6403" max="6403" width="70.5703125" style="2" bestFit="1" customWidth="1"/>
    <col min="6404" max="6404" width="16.5703125" style="2" customWidth="1"/>
    <col min="6405" max="6405" width="24.42578125" style="2" customWidth="1"/>
    <col min="6406" max="6406" width="18.7109375" style="2" customWidth="1"/>
    <col min="6407" max="6407" width="32.42578125" style="2" bestFit="1" customWidth="1"/>
    <col min="6408" max="6408" width="18.7109375" style="2" customWidth="1"/>
    <col min="6409" max="6409" width="25" style="2" bestFit="1" customWidth="1"/>
    <col min="6410" max="6411" width="18.7109375" style="2" customWidth="1"/>
    <col min="6412" max="6412" width="27.42578125" style="2" bestFit="1" customWidth="1"/>
    <col min="6413" max="6413" width="11" style="2" bestFit="1" customWidth="1"/>
    <col min="6414" max="6654" width="8.85546875" style="2"/>
    <col min="6655" max="6655" width="3.7109375" style="2" customWidth="1"/>
    <col min="6656" max="6656" width="18.7109375" style="2" customWidth="1"/>
    <col min="6657" max="6657" width="12.28515625" style="2" customWidth="1"/>
    <col min="6658" max="6658" width="23.42578125" style="2" customWidth="1"/>
    <col min="6659" max="6659" width="70.5703125" style="2" bestFit="1" customWidth="1"/>
    <col min="6660" max="6660" width="16.5703125" style="2" customWidth="1"/>
    <col min="6661" max="6661" width="24.42578125" style="2" customWidth="1"/>
    <col min="6662" max="6662" width="18.7109375" style="2" customWidth="1"/>
    <col min="6663" max="6663" width="32.42578125" style="2" bestFit="1" customWidth="1"/>
    <col min="6664" max="6664" width="18.7109375" style="2" customWidth="1"/>
    <col min="6665" max="6665" width="25" style="2" bestFit="1" customWidth="1"/>
    <col min="6666" max="6667" width="18.7109375" style="2" customWidth="1"/>
    <col min="6668" max="6668" width="27.42578125" style="2" bestFit="1" customWidth="1"/>
    <col min="6669" max="6669" width="11" style="2" bestFit="1" customWidth="1"/>
    <col min="6670" max="6910" width="8.85546875" style="2"/>
    <col min="6911" max="6911" width="3.7109375" style="2" customWidth="1"/>
    <col min="6912" max="6912" width="18.7109375" style="2" customWidth="1"/>
    <col min="6913" max="6913" width="12.28515625" style="2" customWidth="1"/>
    <col min="6914" max="6914" width="23.42578125" style="2" customWidth="1"/>
    <col min="6915" max="6915" width="70.5703125" style="2" bestFit="1" customWidth="1"/>
    <col min="6916" max="6916" width="16.5703125" style="2" customWidth="1"/>
    <col min="6917" max="6917" width="24.42578125" style="2" customWidth="1"/>
    <col min="6918" max="6918" width="18.7109375" style="2" customWidth="1"/>
    <col min="6919" max="6919" width="32.42578125" style="2" bestFit="1" customWidth="1"/>
    <col min="6920" max="6920" width="18.7109375" style="2" customWidth="1"/>
    <col min="6921" max="6921" width="25" style="2" bestFit="1" customWidth="1"/>
    <col min="6922" max="6923" width="18.7109375" style="2" customWidth="1"/>
    <col min="6924" max="6924" width="27.42578125" style="2" bestFit="1" customWidth="1"/>
    <col min="6925" max="6925" width="11" style="2" bestFit="1" customWidth="1"/>
    <col min="6926" max="7166" width="8.85546875" style="2"/>
    <col min="7167" max="7167" width="3.7109375" style="2" customWidth="1"/>
    <col min="7168" max="7168" width="18.7109375" style="2" customWidth="1"/>
    <col min="7169" max="7169" width="12.28515625" style="2" customWidth="1"/>
    <col min="7170" max="7170" width="23.42578125" style="2" customWidth="1"/>
    <col min="7171" max="7171" width="70.5703125" style="2" bestFit="1" customWidth="1"/>
    <col min="7172" max="7172" width="16.5703125" style="2" customWidth="1"/>
    <col min="7173" max="7173" width="24.42578125" style="2" customWidth="1"/>
    <col min="7174" max="7174" width="18.7109375" style="2" customWidth="1"/>
    <col min="7175" max="7175" width="32.42578125" style="2" bestFit="1" customWidth="1"/>
    <col min="7176" max="7176" width="18.7109375" style="2" customWidth="1"/>
    <col min="7177" max="7177" width="25" style="2" bestFit="1" customWidth="1"/>
    <col min="7178" max="7179" width="18.7109375" style="2" customWidth="1"/>
    <col min="7180" max="7180" width="27.42578125" style="2" bestFit="1" customWidth="1"/>
    <col min="7181" max="7181" width="11" style="2" bestFit="1" customWidth="1"/>
    <col min="7182" max="7422" width="8.85546875" style="2"/>
    <col min="7423" max="7423" width="3.7109375" style="2" customWidth="1"/>
    <col min="7424" max="7424" width="18.7109375" style="2" customWidth="1"/>
    <col min="7425" max="7425" width="12.28515625" style="2" customWidth="1"/>
    <col min="7426" max="7426" width="23.42578125" style="2" customWidth="1"/>
    <col min="7427" max="7427" width="70.5703125" style="2" bestFit="1" customWidth="1"/>
    <col min="7428" max="7428" width="16.5703125" style="2" customWidth="1"/>
    <col min="7429" max="7429" width="24.42578125" style="2" customWidth="1"/>
    <col min="7430" max="7430" width="18.7109375" style="2" customWidth="1"/>
    <col min="7431" max="7431" width="32.42578125" style="2" bestFit="1" customWidth="1"/>
    <col min="7432" max="7432" width="18.7109375" style="2" customWidth="1"/>
    <col min="7433" max="7433" width="25" style="2" bestFit="1" customWidth="1"/>
    <col min="7434" max="7435" width="18.7109375" style="2" customWidth="1"/>
    <col min="7436" max="7436" width="27.42578125" style="2" bestFit="1" customWidth="1"/>
    <col min="7437" max="7437" width="11" style="2" bestFit="1" customWidth="1"/>
    <col min="7438" max="7678" width="8.85546875" style="2"/>
    <col min="7679" max="7679" width="3.7109375" style="2" customWidth="1"/>
    <col min="7680" max="7680" width="18.7109375" style="2" customWidth="1"/>
    <col min="7681" max="7681" width="12.28515625" style="2" customWidth="1"/>
    <col min="7682" max="7682" width="23.42578125" style="2" customWidth="1"/>
    <col min="7683" max="7683" width="70.5703125" style="2" bestFit="1" customWidth="1"/>
    <col min="7684" max="7684" width="16.5703125" style="2" customWidth="1"/>
    <col min="7685" max="7685" width="24.42578125" style="2" customWidth="1"/>
    <col min="7686" max="7686" width="18.7109375" style="2" customWidth="1"/>
    <col min="7687" max="7687" width="32.42578125" style="2" bestFit="1" customWidth="1"/>
    <col min="7688" max="7688" width="18.7109375" style="2" customWidth="1"/>
    <col min="7689" max="7689" width="25" style="2" bestFit="1" customWidth="1"/>
    <col min="7690" max="7691" width="18.7109375" style="2" customWidth="1"/>
    <col min="7692" max="7692" width="27.42578125" style="2" bestFit="1" customWidth="1"/>
    <col min="7693" max="7693" width="11" style="2" bestFit="1" customWidth="1"/>
    <col min="7694" max="7934" width="8.85546875" style="2"/>
    <col min="7935" max="7935" width="3.7109375" style="2" customWidth="1"/>
    <col min="7936" max="7936" width="18.7109375" style="2" customWidth="1"/>
    <col min="7937" max="7937" width="12.28515625" style="2" customWidth="1"/>
    <col min="7938" max="7938" width="23.42578125" style="2" customWidth="1"/>
    <col min="7939" max="7939" width="70.5703125" style="2" bestFit="1" customWidth="1"/>
    <col min="7940" max="7940" width="16.5703125" style="2" customWidth="1"/>
    <col min="7941" max="7941" width="24.42578125" style="2" customWidth="1"/>
    <col min="7942" max="7942" width="18.7109375" style="2" customWidth="1"/>
    <col min="7943" max="7943" width="32.42578125" style="2" bestFit="1" customWidth="1"/>
    <col min="7944" max="7944" width="18.7109375" style="2" customWidth="1"/>
    <col min="7945" max="7945" width="25" style="2" bestFit="1" customWidth="1"/>
    <col min="7946" max="7947" width="18.7109375" style="2" customWidth="1"/>
    <col min="7948" max="7948" width="27.42578125" style="2" bestFit="1" customWidth="1"/>
    <col min="7949" max="7949" width="11" style="2" bestFit="1" customWidth="1"/>
    <col min="7950" max="8190" width="8.85546875" style="2"/>
    <col min="8191" max="8191" width="3.7109375" style="2" customWidth="1"/>
    <col min="8192" max="8192" width="18.7109375" style="2" customWidth="1"/>
    <col min="8193" max="8193" width="12.28515625" style="2" customWidth="1"/>
    <col min="8194" max="8194" width="23.42578125" style="2" customWidth="1"/>
    <col min="8195" max="8195" width="70.5703125" style="2" bestFit="1" customWidth="1"/>
    <col min="8196" max="8196" width="16.5703125" style="2" customWidth="1"/>
    <col min="8197" max="8197" width="24.42578125" style="2" customWidth="1"/>
    <col min="8198" max="8198" width="18.7109375" style="2" customWidth="1"/>
    <col min="8199" max="8199" width="32.42578125" style="2" bestFit="1" customWidth="1"/>
    <col min="8200" max="8200" width="18.7109375" style="2" customWidth="1"/>
    <col min="8201" max="8201" width="25" style="2" bestFit="1" customWidth="1"/>
    <col min="8202" max="8203" width="18.7109375" style="2" customWidth="1"/>
    <col min="8204" max="8204" width="27.42578125" style="2" bestFit="1" customWidth="1"/>
    <col min="8205" max="8205" width="11" style="2" bestFit="1" customWidth="1"/>
    <col min="8206" max="8446" width="8.85546875" style="2"/>
    <col min="8447" max="8447" width="3.7109375" style="2" customWidth="1"/>
    <col min="8448" max="8448" width="18.7109375" style="2" customWidth="1"/>
    <col min="8449" max="8449" width="12.28515625" style="2" customWidth="1"/>
    <col min="8450" max="8450" width="23.42578125" style="2" customWidth="1"/>
    <col min="8451" max="8451" width="70.5703125" style="2" bestFit="1" customWidth="1"/>
    <col min="8452" max="8452" width="16.5703125" style="2" customWidth="1"/>
    <col min="8453" max="8453" width="24.42578125" style="2" customWidth="1"/>
    <col min="8454" max="8454" width="18.7109375" style="2" customWidth="1"/>
    <col min="8455" max="8455" width="32.42578125" style="2" bestFit="1" customWidth="1"/>
    <col min="8456" max="8456" width="18.7109375" style="2" customWidth="1"/>
    <col min="8457" max="8457" width="25" style="2" bestFit="1" customWidth="1"/>
    <col min="8458" max="8459" width="18.7109375" style="2" customWidth="1"/>
    <col min="8460" max="8460" width="27.42578125" style="2" bestFit="1" customWidth="1"/>
    <col min="8461" max="8461" width="11" style="2" bestFit="1" customWidth="1"/>
    <col min="8462" max="8702" width="8.85546875" style="2"/>
    <col min="8703" max="8703" width="3.7109375" style="2" customWidth="1"/>
    <col min="8704" max="8704" width="18.7109375" style="2" customWidth="1"/>
    <col min="8705" max="8705" width="12.28515625" style="2" customWidth="1"/>
    <col min="8706" max="8706" width="23.42578125" style="2" customWidth="1"/>
    <col min="8707" max="8707" width="70.5703125" style="2" bestFit="1" customWidth="1"/>
    <col min="8708" max="8708" width="16.5703125" style="2" customWidth="1"/>
    <col min="8709" max="8709" width="24.42578125" style="2" customWidth="1"/>
    <col min="8710" max="8710" width="18.7109375" style="2" customWidth="1"/>
    <col min="8711" max="8711" width="32.42578125" style="2" bestFit="1" customWidth="1"/>
    <col min="8712" max="8712" width="18.7109375" style="2" customWidth="1"/>
    <col min="8713" max="8713" width="25" style="2" bestFit="1" customWidth="1"/>
    <col min="8714" max="8715" width="18.7109375" style="2" customWidth="1"/>
    <col min="8716" max="8716" width="27.42578125" style="2" bestFit="1" customWidth="1"/>
    <col min="8717" max="8717" width="11" style="2" bestFit="1" customWidth="1"/>
    <col min="8718" max="8958" width="8.85546875" style="2"/>
    <col min="8959" max="8959" width="3.7109375" style="2" customWidth="1"/>
    <col min="8960" max="8960" width="18.7109375" style="2" customWidth="1"/>
    <col min="8961" max="8961" width="12.28515625" style="2" customWidth="1"/>
    <col min="8962" max="8962" width="23.42578125" style="2" customWidth="1"/>
    <col min="8963" max="8963" width="70.5703125" style="2" bestFit="1" customWidth="1"/>
    <col min="8964" max="8964" width="16.5703125" style="2" customWidth="1"/>
    <col min="8965" max="8965" width="24.42578125" style="2" customWidth="1"/>
    <col min="8966" max="8966" width="18.7109375" style="2" customWidth="1"/>
    <col min="8967" max="8967" width="32.42578125" style="2" bestFit="1" customWidth="1"/>
    <col min="8968" max="8968" width="18.7109375" style="2" customWidth="1"/>
    <col min="8969" max="8969" width="25" style="2" bestFit="1" customWidth="1"/>
    <col min="8970" max="8971" width="18.7109375" style="2" customWidth="1"/>
    <col min="8972" max="8972" width="27.42578125" style="2" bestFit="1" customWidth="1"/>
    <col min="8973" max="8973" width="11" style="2" bestFit="1" customWidth="1"/>
    <col min="8974" max="9214" width="8.85546875" style="2"/>
    <col min="9215" max="9215" width="3.7109375" style="2" customWidth="1"/>
    <col min="9216" max="9216" width="18.7109375" style="2" customWidth="1"/>
    <col min="9217" max="9217" width="12.28515625" style="2" customWidth="1"/>
    <col min="9218" max="9218" width="23.42578125" style="2" customWidth="1"/>
    <col min="9219" max="9219" width="70.5703125" style="2" bestFit="1" customWidth="1"/>
    <col min="9220" max="9220" width="16.5703125" style="2" customWidth="1"/>
    <col min="9221" max="9221" width="24.42578125" style="2" customWidth="1"/>
    <col min="9222" max="9222" width="18.7109375" style="2" customWidth="1"/>
    <col min="9223" max="9223" width="32.42578125" style="2" bestFit="1" customWidth="1"/>
    <col min="9224" max="9224" width="18.7109375" style="2" customWidth="1"/>
    <col min="9225" max="9225" width="25" style="2" bestFit="1" customWidth="1"/>
    <col min="9226" max="9227" width="18.7109375" style="2" customWidth="1"/>
    <col min="9228" max="9228" width="27.42578125" style="2" bestFit="1" customWidth="1"/>
    <col min="9229" max="9229" width="11" style="2" bestFit="1" customWidth="1"/>
    <col min="9230" max="9470" width="8.85546875" style="2"/>
    <col min="9471" max="9471" width="3.7109375" style="2" customWidth="1"/>
    <col min="9472" max="9472" width="18.7109375" style="2" customWidth="1"/>
    <col min="9473" max="9473" width="12.28515625" style="2" customWidth="1"/>
    <col min="9474" max="9474" width="23.42578125" style="2" customWidth="1"/>
    <col min="9475" max="9475" width="70.5703125" style="2" bestFit="1" customWidth="1"/>
    <col min="9476" max="9476" width="16.5703125" style="2" customWidth="1"/>
    <col min="9477" max="9477" width="24.42578125" style="2" customWidth="1"/>
    <col min="9478" max="9478" width="18.7109375" style="2" customWidth="1"/>
    <col min="9479" max="9479" width="32.42578125" style="2" bestFit="1" customWidth="1"/>
    <col min="9480" max="9480" width="18.7109375" style="2" customWidth="1"/>
    <col min="9481" max="9481" width="25" style="2" bestFit="1" customWidth="1"/>
    <col min="9482" max="9483" width="18.7109375" style="2" customWidth="1"/>
    <col min="9484" max="9484" width="27.42578125" style="2" bestFit="1" customWidth="1"/>
    <col min="9485" max="9485" width="11" style="2" bestFit="1" customWidth="1"/>
    <col min="9486" max="9726" width="8.85546875" style="2"/>
    <col min="9727" max="9727" width="3.7109375" style="2" customWidth="1"/>
    <col min="9728" max="9728" width="18.7109375" style="2" customWidth="1"/>
    <col min="9729" max="9729" width="12.28515625" style="2" customWidth="1"/>
    <col min="9730" max="9730" width="23.42578125" style="2" customWidth="1"/>
    <col min="9731" max="9731" width="70.5703125" style="2" bestFit="1" customWidth="1"/>
    <col min="9732" max="9732" width="16.5703125" style="2" customWidth="1"/>
    <col min="9733" max="9733" width="24.42578125" style="2" customWidth="1"/>
    <col min="9734" max="9734" width="18.7109375" style="2" customWidth="1"/>
    <col min="9735" max="9735" width="32.42578125" style="2" bestFit="1" customWidth="1"/>
    <col min="9736" max="9736" width="18.7109375" style="2" customWidth="1"/>
    <col min="9737" max="9737" width="25" style="2" bestFit="1" customWidth="1"/>
    <col min="9738" max="9739" width="18.7109375" style="2" customWidth="1"/>
    <col min="9740" max="9740" width="27.42578125" style="2" bestFit="1" customWidth="1"/>
    <col min="9741" max="9741" width="11" style="2" bestFit="1" customWidth="1"/>
    <col min="9742" max="9982" width="8.85546875" style="2"/>
    <col min="9983" max="9983" width="3.7109375" style="2" customWidth="1"/>
    <col min="9984" max="9984" width="18.7109375" style="2" customWidth="1"/>
    <col min="9985" max="9985" width="12.28515625" style="2" customWidth="1"/>
    <col min="9986" max="9986" width="23.42578125" style="2" customWidth="1"/>
    <col min="9987" max="9987" width="70.5703125" style="2" bestFit="1" customWidth="1"/>
    <col min="9988" max="9988" width="16.5703125" style="2" customWidth="1"/>
    <col min="9989" max="9989" width="24.42578125" style="2" customWidth="1"/>
    <col min="9990" max="9990" width="18.7109375" style="2" customWidth="1"/>
    <col min="9991" max="9991" width="32.42578125" style="2" bestFit="1" customWidth="1"/>
    <col min="9992" max="9992" width="18.7109375" style="2" customWidth="1"/>
    <col min="9993" max="9993" width="25" style="2" bestFit="1" customWidth="1"/>
    <col min="9994" max="9995" width="18.7109375" style="2" customWidth="1"/>
    <col min="9996" max="9996" width="27.42578125" style="2" bestFit="1" customWidth="1"/>
    <col min="9997" max="9997" width="11" style="2" bestFit="1" customWidth="1"/>
    <col min="9998" max="10238" width="8.85546875" style="2"/>
    <col min="10239" max="10239" width="3.7109375" style="2" customWidth="1"/>
    <col min="10240" max="10240" width="18.7109375" style="2" customWidth="1"/>
    <col min="10241" max="10241" width="12.28515625" style="2" customWidth="1"/>
    <col min="10242" max="10242" width="23.42578125" style="2" customWidth="1"/>
    <col min="10243" max="10243" width="70.5703125" style="2" bestFit="1" customWidth="1"/>
    <col min="10244" max="10244" width="16.5703125" style="2" customWidth="1"/>
    <col min="10245" max="10245" width="24.42578125" style="2" customWidth="1"/>
    <col min="10246" max="10246" width="18.7109375" style="2" customWidth="1"/>
    <col min="10247" max="10247" width="32.42578125" style="2" bestFit="1" customWidth="1"/>
    <col min="10248" max="10248" width="18.7109375" style="2" customWidth="1"/>
    <col min="10249" max="10249" width="25" style="2" bestFit="1" customWidth="1"/>
    <col min="10250" max="10251" width="18.7109375" style="2" customWidth="1"/>
    <col min="10252" max="10252" width="27.42578125" style="2" bestFit="1" customWidth="1"/>
    <col min="10253" max="10253" width="11" style="2" bestFit="1" customWidth="1"/>
    <col min="10254" max="10494" width="8.85546875" style="2"/>
    <col min="10495" max="10495" width="3.7109375" style="2" customWidth="1"/>
    <col min="10496" max="10496" width="18.7109375" style="2" customWidth="1"/>
    <col min="10497" max="10497" width="12.28515625" style="2" customWidth="1"/>
    <col min="10498" max="10498" width="23.42578125" style="2" customWidth="1"/>
    <col min="10499" max="10499" width="70.5703125" style="2" bestFit="1" customWidth="1"/>
    <col min="10500" max="10500" width="16.5703125" style="2" customWidth="1"/>
    <col min="10501" max="10501" width="24.42578125" style="2" customWidth="1"/>
    <col min="10502" max="10502" width="18.7109375" style="2" customWidth="1"/>
    <col min="10503" max="10503" width="32.42578125" style="2" bestFit="1" customWidth="1"/>
    <col min="10504" max="10504" width="18.7109375" style="2" customWidth="1"/>
    <col min="10505" max="10505" width="25" style="2" bestFit="1" customWidth="1"/>
    <col min="10506" max="10507" width="18.7109375" style="2" customWidth="1"/>
    <col min="10508" max="10508" width="27.42578125" style="2" bestFit="1" customWidth="1"/>
    <col min="10509" max="10509" width="11" style="2" bestFit="1" customWidth="1"/>
    <col min="10510" max="10750" width="8.85546875" style="2"/>
    <col min="10751" max="10751" width="3.7109375" style="2" customWidth="1"/>
    <col min="10752" max="10752" width="18.7109375" style="2" customWidth="1"/>
    <col min="10753" max="10753" width="12.28515625" style="2" customWidth="1"/>
    <col min="10754" max="10754" width="23.42578125" style="2" customWidth="1"/>
    <col min="10755" max="10755" width="70.5703125" style="2" bestFit="1" customWidth="1"/>
    <col min="10756" max="10756" width="16.5703125" style="2" customWidth="1"/>
    <col min="10757" max="10757" width="24.42578125" style="2" customWidth="1"/>
    <col min="10758" max="10758" width="18.7109375" style="2" customWidth="1"/>
    <col min="10759" max="10759" width="32.42578125" style="2" bestFit="1" customWidth="1"/>
    <col min="10760" max="10760" width="18.7109375" style="2" customWidth="1"/>
    <col min="10761" max="10761" width="25" style="2" bestFit="1" customWidth="1"/>
    <col min="10762" max="10763" width="18.7109375" style="2" customWidth="1"/>
    <col min="10764" max="10764" width="27.42578125" style="2" bestFit="1" customWidth="1"/>
    <col min="10765" max="10765" width="11" style="2" bestFit="1" customWidth="1"/>
    <col min="10766" max="11006" width="8.85546875" style="2"/>
    <col min="11007" max="11007" width="3.7109375" style="2" customWidth="1"/>
    <col min="11008" max="11008" width="18.7109375" style="2" customWidth="1"/>
    <col min="11009" max="11009" width="12.28515625" style="2" customWidth="1"/>
    <col min="11010" max="11010" width="23.42578125" style="2" customWidth="1"/>
    <col min="11011" max="11011" width="70.5703125" style="2" bestFit="1" customWidth="1"/>
    <col min="11012" max="11012" width="16.5703125" style="2" customWidth="1"/>
    <col min="11013" max="11013" width="24.42578125" style="2" customWidth="1"/>
    <col min="11014" max="11014" width="18.7109375" style="2" customWidth="1"/>
    <col min="11015" max="11015" width="32.42578125" style="2" bestFit="1" customWidth="1"/>
    <col min="11016" max="11016" width="18.7109375" style="2" customWidth="1"/>
    <col min="11017" max="11017" width="25" style="2" bestFit="1" customWidth="1"/>
    <col min="11018" max="11019" width="18.7109375" style="2" customWidth="1"/>
    <col min="11020" max="11020" width="27.42578125" style="2" bestFit="1" customWidth="1"/>
    <col min="11021" max="11021" width="11" style="2" bestFit="1" customWidth="1"/>
    <col min="11022" max="11262" width="8.85546875" style="2"/>
    <col min="11263" max="11263" width="3.7109375" style="2" customWidth="1"/>
    <col min="11264" max="11264" width="18.7109375" style="2" customWidth="1"/>
    <col min="11265" max="11265" width="12.28515625" style="2" customWidth="1"/>
    <col min="11266" max="11266" width="23.42578125" style="2" customWidth="1"/>
    <col min="11267" max="11267" width="70.5703125" style="2" bestFit="1" customWidth="1"/>
    <col min="11268" max="11268" width="16.5703125" style="2" customWidth="1"/>
    <col min="11269" max="11269" width="24.42578125" style="2" customWidth="1"/>
    <col min="11270" max="11270" width="18.7109375" style="2" customWidth="1"/>
    <col min="11271" max="11271" width="32.42578125" style="2" bestFit="1" customWidth="1"/>
    <col min="11272" max="11272" width="18.7109375" style="2" customWidth="1"/>
    <col min="11273" max="11273" width="25" style="2" bestFit="1" customWidth="1"/>
    <col min="11274" max="11275" width="18.7109375" style="2" customWidth="1"/>
    <col min="11276" max="11276" width="27.42578125" style="2" bestFit="1" customWidth="1"/>
    <col min="11277" max="11277" width="11" style="2" bestFit="1" customWidth="1"/>
    <col min="11278" max="11518" width="8.85546875" style="2"/>
    <col min="11519" max="11519" width="3.7109375" style="2" customWidth="1"/>
    <col min="11520" max="11520" width="18.7109375" style="2" customWidth="1"/>
    <col min="11521" max="11521" width="12.28515625" style="2" customWidth="1"/>
    <col min="11522" max="11522" width="23.42578125" style="2" customWidth="1"/>
    <col min="11523" max="11523" width="70.5703125" style="2" bestFit="1" customWidth="1"/>
    <col min="11524" max="11524" width="16.5703125" style="2" customWidth="1"/>
    <col min="11525" max="11525" width="24.42578125" style="2" customWidth="1"/>
    <col min="11526" max="11526" width="18.7109375" style="2" customWidth="1"/>
    <col min="11527" max="11527" width="32.42578125" style="2" bestFit="1" customWidth="1"/>
    <col min="11528" max="11528" width="18.7109375" style="2" customWidth="1"/>
    <col min="11529" max="11529" width="25" style="2" bestFit="1" customWidth="1"/>
    <col min="11530" max="11531" width="18.7109375" style="2" customWidth="1"/>
    <col min="11532" max="11532" width="27.42578125" style="2" bestFit="1" customWidth="1"/>
    <col min="11533" max="11533" width="11" style="2" bestFit="1" customWidth="1"/>
    <col min="11534" max="11774" width="8.85546875" style="2"/>
    <col min="11775" max="11775" width="3.7109375" style="2" customWidth="1"/>
    <col min="11776" max="11776" width="18.7109375" style="2" customWidth="1"/>
    <col min="11777" max="11777" width="12.28515625" style="2" customWidth="1"/>
    <col min="11778" max="11778" width="23.42578125" style="2" customWidth="1"/>
    <col min="11779" max="11779" width="70.5703125" style="2" bestFit="1" customWidth="1"/>
    <col min="11780" max="11780" width="16.5703125" style="2" customWidth="1"/>
    <col min="11781" max="11781" width="24.42578125" style="2" customWidth="1"/>
    <col min="11782" max="11782" width="18.7109375" style="2" customWidth="1"/>
    <col min="11783" max="11783" width="32.42578125" style="2" bestFit="1" customWidth="1"/>
    <col min="11784" max="11784" width="18.7109375" style="2" customWidth="1"/>
    <col min="11785" max="11785" width="25" style="2" bestFit="1" customWidth="1"/>
    <col min="11786" max="11787" width="18.7109375" style="2" customWidth="1"/>
    <col min="11788" max="11788" width="27.42578125" style="2" bestFit="1" customWidth="1"/>
    <col min="11789" max="11789" width="11" style="2" bestFit="1" customWidth="1"/>
    <col min="11790" max="12030" width="8.85546875" style="2"/>
    <col min="12031" max="12031" width="3.7109375" style="2" customWidth="1"/>
    <col min="12032" max="12032" width="18.7109375" style="2" customWidth="1"/>
    <col min="12033" max="12033" width="12.28515625" style="2" customWidth="1"/>
    <col min="12034" max="12034" width="23.42578125" style="2" customWidth="1"/>
    <col min="12035" max="12035" width="70.5703125" style="2" bestFit="1" customWidth="1"/>
    <col min="12036" max="12036" width="16.5703125" style="2" customWidth="1"/>
    <col min="12037" max="12037" width="24.42578125" style="2" customWidth="1"/>
    <col min="12038" max="12038" width="18.7109375" style="2" customWidth="1"/>
    <col min="12039" max="12039" width="32.42578125" style="2" bestFit="1" customWidth="1"/>
    <col min="12040" max="12040" width="18.7109375" style="2" customWidth="1"/>
    <col min="12041" max="12041" width="25" style="2" bestFit="1" customWidth="1"/>
    <col min="12042" max="12043" width="18.7109375" style="2" customWidth="1"/>
    <col min="12044" max="12044" width="27.42578125" style="2" bestFit="1" customWidth="1"/>
    <col min="12045" max="12045" width="11" style="2" bestFit="1" customWidth="1"/>
    <col min="12046" max="12286" width="8.85546875" style="2"/>
    <col min="12287" max="12287" width="3.7109375" style="2" customWidth="1"/>
    <col min="12288" max="12288" width="18.7109375" style="2" customWidth="1"/>
    <col min="12289" max="12289" width="12.28515625" style="2" customWidth="1"/>
    <col min="12290" max="12290" width="23.42578125" style="2" customWidth="1"/>
    <col min="12291" max="12291" width="70.5703125" style="2" bestFit="1" customWidth="1"/>
    <col min="12292" max="12292" width="16.5703125" style="2" customWidth="1"/>
    <col min="12293" max="12293" width="24.42578125" style="2" customWidth="1"/>
    <col min="12294" max="12294" width="18.7109375" style="2" customWidth="1"/>
    <col min="12295" max="12295" width="32.42578125" style="2" bestFit="1" customWidth="1"/>
    <col min="12296" max="12296" width="18.7109375" style="2" customWidth="1"/>
    <col min="12297" max="12297" width="25" style="2" bestFit="1" customWidth="1"/>
    <col min="12298" max="12299" width="18.7109375" style="2" customWidth="1"/>
    <col min="12300" max="12300" width="27.42578125" style="2" bestFit="1" customWidth="1"/>
    <col min="12301" max="12301" width="11" style="2" bestFit="1" customWidth="1"/>
    <col min="12302" max="12542" width="8.85546875" style="2"/>
    <col min="12543" max="12543" width="3.7109375" style="2" customWidth="1"/>
    <col min="12544" max="12544" width="18.7109375" style="2" customWidth="1"/>
    <col min="12545" max="12545" width="12.28515625" style="2" customWidth="1"/>
    <col min="12546" max="12546" width="23.42578125" style="2" customWidth="1"/>
    <col min="12547" max="12547" width="70.5703125" style="2" bestFit="1" customWidth="1"/>
    <col min="12548" max="12548" width="16.5703125" style="2" customWidth="1"/>
    <col min="12549" max="12549" width="24.42578125" style="2" customWidth="1"/>
    <col min="12550" max="12550" width="18.7109375" style="2" customWidth="1"/>
    <col min="12551" max="12551" width="32.42578125" style="2" bestFit="1" customWidth="1"/>
    <col min="12552" max="12552" width="18.7109375" style="2" customWidth="1"/>
    <col min="12553" max="12553" width="25" style="2" bestFit="1" customWidth="1"/>
    <col min="12554" max="12555" width="18.7109375" style="2" customWidth="1"/>
    <col min="12556" max="12556" width="27.42578125" style="2" bestFit="1" customWidth="1"/>
    <col min="12557" max="12557" width="11" style="2" bestFit="1" customWidth="1"/>
    <col min="12558" max="12798" width="8.85546875" style="2"/>
    <col min="12799" max="12799" width="3.7109375" style="2" customWidth="1"/>
    <col min="12800" max="12800" width="18.7109375" style="2" customWidth="1"/>
    <col min="12801" max="12801" width="12.28515625" style="2" customWidth="1"/>
    <col min="12802" max="12802" width="23.42578125" style="2" customWidth="1"/>
    <col min="12803" max="12803" width="70.5703125" style="2" bestFit="1" customWidth="1"/>
    <col min="12804" max="12804" width="16.5703125" style="2" customWidth="1"/>
    <col min="12805" max="12805" width="24.42578125" style="2" customWidth="1"/>
    <col min="12806" max="12806" width="18.7109375" style="2" customWidth="1"/>
    <col min="12807" max="12807" width="32.42578125" style="2" bestFit="1" customWidth="1"/>
    <col min="12808" max="12808" width="18.7109375" style="2" customWidth="1"/>
    <col min="12809" max="12809" width="25" style="2" bestFit="1" customWidth="1"/>
    <col min="12810" max="12811" width="18.7109375" style="2" customWidth="1"/>
    <col min="12812" max="12812" width="27.42578125" style="2" bestFit="1" customWidth="1"/>
    <col min="12813" max="12813" width="11" style="2" bestFit="1" customWidth="1"/>
    <col min="12814" max="13054" width="8.85546875" style="2"/>
    <col min="13055" max="13055" width="3.7109375" style="2" customWidth="1"/>
    <col min="13056" max="13056" width="18.7109375" style="2" customWidth="1"/>
    <col min="13057" max="13057" width="12.28515625" style="2" customWidth="1"/>
    <col min="13058" max="13058" width="23.42578125" style="2" customWidth="1"/>
    <col min="13059" max="13059" width="70.5703125" style="2" bestFit="1" customWidth="1"/>
    <col min="13060" max="13060" width="16.5703125" style="2" customWidth="1"/>
    <col min="13061" max="13061" width="24.42578125" style="2" customWidth="1"/>
    <col min="13062" max="13062" width="18.7109375" style="2" customWidth="1"/>
    <col min="13063" max="13063" width="32.42578125" style="2" bestFit="1" customWidth="1"/>
    <col min="13064" max="13064" width="18.7109375" style="2" customWidth="1"/>
    <col min="13065" max="13065" width="25" style="2" bestFit="1" customWidth="1"/>
    <col min="13066" max="13067" width="18.7109375" style="2" customWidth="1"/>
    <col min="13068" max="13068" width="27.42578125" style="2" bestFit="1" customWidth="1"/>
    <col min="13069" max="13069" width="11" style="2" bestFit="1" customWidth="1"/>
    <col min="13070" max="13310" width="8.85546875" style="2"/>
    <col min="13311" max="13311" width="3.7109375" style="2" customWidth="1"/>
    <col min="13312" max="13312" width="18.7109375" style="2" customWidth="1"/>
    <col min="13313" max="13313" width="12.28515625" style="2" customWidth="1"/>
    <col min="13314" max="13314" width="23.42578125" style="2" customWidth="1"/>
    <col min="13315" max="13315" width="70.5703125" style="2" bestFit="1" customWidth="1"/>
    <col min="13316" max="13316" width="16.5703125" style="2" customWidth="1"/>
    <col min="13317" max="13317" width="24.42578125" style="2" customWidth="1"/>
    <col min="13318" max="13318" width="18.7109375" style="2" customWidth="1"/>
    <col min="13319" max="13319" width="32.42578125" style="2" bestFit="1" customWidth="1"/>
    <col min="13320" max="13320" width="18.7109375" style="2" customWidth="1"/>
    <col min="13321" max="13321" width="25" style="2" bestFit="1" customWidth="1"/>
    <col min="13322" max="13323" width="18.7109375" style="2" customWidth="1"/>
    <col min="13324" max="13324" width="27.42578125" style="2" bestFit="1" customWidth="1"/>
    <col min="13325" max="13325" width="11" style="2" bestFit="1" customWidth="1"/>
    <col min="13326" max="13566" width="8.85546875" style="2"/>
    <col min="13567" max="13567" width="3.7109375" style="2" customWidth="1"/>
    <col min="13568" max="13568" width="18.7109375" style="2" customWidth="1"/>
    <col min="13569" max="13569" width="12.28515625" style="2" customWidth="1"/>
    <col min="13570" max="13570" width="23.42578125" style="2" customWidth="1"/>
    <col min="13571" max="13571" width="70.5703125" style="2" bestFit="1" customWidth="1"/>
    <col min="13572" max="13572" width="16.5703125" style="2" customWidth="1"/>
    <col min="13573" max="13573" width="24.42578125" style="2" customWidth="1"/>
    <col min="13574" max="13574" width="18.7109375" style="2" customWidth="1"/>
    <col min="13575" max="13575" width="32.42578125" style="2" bestFit="1" customWidth="1"/>
    <col min="13576" max="13576" width="18.7109375" style="2" customWidth="1"/>
    <col min="13577" max="13577" width="25" style="2" bestFit="1" customWidth="1"/>
    <col min="13578" max="13579" width="18.7109375" style="2" customWidth="1"/>
    <col min="13580" max="13580" width="27.42578125" style="2" bestFit="1" customWidth="1"/>
    <col min="13581" max="13581" width="11" style="2" bestFit="1" customWidth="1"/>
    <col min="13582" max="13822" width="8.85546875" style="2"/>
    <col min="13823" max="13823" width="3.7109375" style="2" customWidth="1"/>
    <col min="13824" max="13824" width="18.7109375" style="2" customWidth="1"/>
    <col min="13825" max="13825" width="12.28515625" style="2" customWidth="1"/>
    <col min="13826" max="13826" width="23.42578125" style="2" customWidth="1"/>
    <col min="13827" max="13827" width="70.5703125" style="2" bestFit="1" customWidth="1"/>
    <col min="13828" max="13828" width="16.5703125" style="2" customWidth="1"/>
    <col min="13829" max="13829" width="24.42578125" style="2" customWidth="1"/>
    <col min="13830" max="13830" width="18.7109375" style="2" customWidth="1"/>
    <col min="13831" max="13831" width="32.42578125" style="2" bestFit="1" customWidth="1"/>
    <col min="13832" max="13832" width="18.7109375" style="2" customWidth="1"/>
    <col min="13833" max="13833" width="25" style="2" bestFit="1" customWidth="1"/>
    <col min="13834" max="13835" width="18.7109375" style="2" customWidth="1"/>
    <col min="13836" max="13836" width="27.42578125" style="2" bestFit="1" customWidth="1"/>
    <col min="13837" max="13837" width="11" style="2" bestFit="1" customWidth="1"/>
    <col min="13838" max="14078" width="8.85546875" style="2"/>
    <col min="14079" max="14079" width="3.7109375" style="2" customWidth="1"/>
    <col min="14080" max="14080" width="18.7109375" style="2" customWidth="1"/>
    <col min="14081" max="14081" width="12.28515625" style="2" customWidth="1"/>
    <col min="14082" max="14082" width="23.42578125" style="2" customWidth="1"/>
    <col min="14083" max="14083" width="70.5703125" style="2" bestFit="1" customWidth="1"/>
    <col min="14084" max="14084" width="16.5703125" style="2" customWidth="1"/>
    <col min="14085" max="14085" width="24.42578125" style="2" customWidth="1"/>
    <col min="14086" max="14086" width="18.7109375" style="2" customWidth="1"/>
    <col min="14087" max="14087" width="32.42578125" style="2" bestFit="1" customWidth="1"/>
    <col min="14088" max="14088" width="18.7109375" style="2" customWidth="1"/>
    <col min="14089" max="14089" width="25" style="2" bestFit="1" customWidth="1"/>
    <col min="14090" max="14091" width="18.7109375" style="2" customWidth="1"/>
    <col min="14092" max="14092" width="27.42578125" style="2" bestFit="1" customWidth="1"/>
    <col min="14093" max="14093" width="11" style="2" bestFit="1" customWidth="1"/>
    <col min="14094" max="14334" width="8.85546875" style="2"/>
    <col min="14335" max="14335" width="3.7109375" style="2" customWidth="1"/>
    <col min="14336" max="14336" width="18.7109375" style="2" customWidth="1"/>
    <col min="14337" max="14337" width="12.28515625" style="2" customWidth="1"/>
    <col min="14338" max="14338" width="23.42578125" style="2" customWidth="1"/>
    <col min="14339" max="14339" width="70.5703125" style="2" bestFit="1" customWidth="1"/>
    <col min="14340" max="14340" width="16.5703125" style="2" customWidth="1"/>
    <col min="14341" max="14341" width="24.42578125" style="2" customWidth="1"/>
    <col min="14342" max="14342" width="18.7109375" style="2" customWidth="1"/>
    <col min="14343" max="14343" width="32.42578125" style="2" bestFit="1" customWidth="1"/>
    <col min="14344" max="14344" width="18.7109375" style="2" customWidth="1"/>
    <col min="14345" max="14345" width="25" style="2" bestFit="1" customWidth="1"/>
    <col min="14346" max="14347" width="18.7109375" style="2" customWidth="1"/>
    <col min="14348" max="14348" width="27.42578125" style="2" bestFit="1" customWidth="1"/>
    <col min="14349" max="14349" width="11" style="2" bestFit="1" customWidth="1"/>
    <col min="14350" max="14590" width="8.85546875" style="2"/>
    <col min="14591" max="14591" width="3.7109375" style="2" customWidth="1"/>
    <col min="14592" max="14592" width="18.7109375" style="2" customWidth="1"/>
    <col min="14593" max="14593" width="12.28515625" style="2" customWidth="1"/>
    <col min="14594" max="14594" width="23.42578125" style="2" customWidth="1"/>
    <col min="14595" max="14595" width="70.5703125" style="2" bestFit="1" customWidth="1"/>
    <col min="14596" max="14596" width="16.5703125" style="2" customWidth="1"/>
    <col min="14597" max="14597" width="24.42578125" style="2" customWidth="1"/>
    <col min="14598" max="14598" width="18.7109375" style="2" customWidth="1"/>
    <col min="14599" max="14599" width="32.42578125" style="2" bestFit="1" customWidth="1"/>
    <col min="14600" max="14600" width="18.7109375" style="2" customWidth="1"/>
    <col min="14601" max="14601" width="25" style="2" bestFit="1" customWidth="1"/>
    <col min="14602" max="14603" width="18.7109375" style="2" customWidth="1"/>
    <col min="14604" max="14604" width="27.42578125" style="2" bestFit="1" customWidth="1"/>
    <col min="14605" max="14605" width="11" style="2" bestFit="1" customWidth="1"/>
    <col min="14606" max="14846" width="8.85546875" style="2"/>
    <col min="14847" max="14847" width="3.7109375" style="2" customWidth="1"/>
    <col min="14848" max="14848" width="18.7109375" style="2" customWidth="1"/>
    <col min="14849" max="14849" width="12.28515625" style="2" customWidth="1"/>
    <col min="14850" max="14850" width="23.42578125" style="2" customWidth="1"/>
    <col min="14851" max="14851" width="70.5703125" style="2" bestFit="1" customWidth="1"/>
    <col min="14852" max="14852" width="16.5703125" style="2" customWidth="1"/>
    <col min="14853" max="14853" width="24.42578125" style="2" customWidth="1"/>
    <col min="14854" max="14854" width="18.7109375" style="2" customWidth="1"/>
    <col min="14855" max="14855" width="32.42578125" style="2" bestFit="1" customWidth="1"/>
    <col min="14856" max="14856" width="18.7109375" style="2" customWidth="1"/>
    <col min="14857" max="14857" width="25" style="2" bestFit="1" customWidth="1"/>
    <col min="14858" max="14859" width="18.7109375" style="2" customWidth="1"/>
    <col min="14860" max="14860" width="27.42578125" style="2" bestFit="1" customWidth="1"/>
    <col min="14861" max="14861" width="11" style="2" bestFit="1" customWidth="1"/>
    <col min="14862" max="15102" width="8.85546875" style="2"/>
    <col min="15103" max="15103" width="3.7109375" style="2" customWidth="1"/>
    <col min="15104" max="15104" width="18.7109375" style="2" customWidth="1"/>
    <col min="15105" max="15105" width="12.28515625" style="2" customWidth="1"/>
    <col min="15106" max="15106" width="23.42578125" style="2" customWidth="1"/>
    <col min="15107" max="15107" width="70.5703125" style="2" bestFit="1" customWidth="1"/>
    <col min="15108" max="15108" width="16.5703125" style="2" customWidth="1"/>
    <col min="15109" max="15109" width="24.42578125" style="2" customWidth="1"/>
    <col min="15110" max="15110" width="18.7109375" style="2" customWidth="1"/>
    <col min="15111" max="15111" width="32.42578125" style="2" bestFit="1" customWidth="1"/>
    <col min="15112" max="15112" width="18.7109375" style="2" customWidth="1"/>
    <col min="15113" max="15113" width="25" style="2" bestFit="1" customWidth="1"/>
    <col min="15114" max="15115" width="18.7109375" style="2" customWidth="1"/>
    <col min="15116" max="15116" width="27.42578125" style="2" bestFit="1" customWidth="1"/>
    <col min="15117" max="15117" width="11" style="2" bestFit="1" customWidth="1"/>
    <col min="15118" max="15358" width="8.85546875" style="2"/>
    <col min="15359" max="15359" width="3.7109375" style="2" customWidth="1"/>
    <col min="15360" max="15360" width="18.7109375" style="2" customWidth="1"/>
    <col min="15361" max="15361" width="12.28515625" style="2" customWidth="1"/>
    <col min="15362" max="15362" width="23.42578125" style="2" customWidth="1"/>
    <col min="15363" max="15363" width="70.5703125" style="2" bestFit="1" customWidth="1"/>
    <col min="15364" max="15364" width="16.5703125" style="2" customWidth="1"/>
    <col min="15365" max="15365" width="24.42578125" style="2" customWidth="1"/>
    <col min="15366" max="15366" width="18.7109375" style="2" customWidth="1"/>
    <col min="15367" max="15367" width="32.42578125" style="2" bestFit="1" customWidth="1"/>
    <col min="15368" max="15368" width="18.7109375" style="2" customWidth="1"/>
    <col min="15369" max="15369" width="25" style="2" bestFit="1" customWidth="1"/>
    <col min="15370" max="15371" width="18.7109375" style="2" customWidth="1"/>
    <col min="15372" max="15372" width="27.42578125" style="2" bestFit="1" customWidth="1"/>
    <col min="15373" max="15373" width="11" style="2" bestFit="1" customWidth="1"/>
    <col min="15374" max="15614" width="8.85546875" style="2"/>
    <col min="15615" max="15615" width="3.7109375" style="2" customWidth="1"/>
    <col min="15616" max="15616" width="18.7109375" style="2" customWidth="1"/>
    <col min="15617" max="15617" width="12.28515625" style="2" customWidth="1"/>
    <col min="15618" max="15618" width="23.42578125" style="2" customWidth="1"/>
    <col min="15619" max="15619" width="70.5703125" style="2" bestFit="1" customWidth="1"/>
    <col min="15620" max="15620" width="16.5703125" style="2" customWidth="1"/>
    <col min="15621" max="15621" width="24.42578125" style="2" customWidth="1"/>
    <col min="15622" max="15622" width="18.7109375" style="2" customWidth="1"/>
    <col min="15623" max="15623" width="32.42578125" style="2" bestFit="1" customWidth="1"/>
    <col min="15624" max="15624" width="18.7109375" style="2" customWidth="1"/>
    <col min="15625" max="15625" width="25" style="2" bestFit="1" customWidth="1"/>
    <col min="15626" max="15627" width="18.7109375" style="2" customWidth="1"/>
    <col min="15628" max="15628" width="27.42578125" style="2" bestFit="1" customWidth="1"/>
    <col min="15629" max="15629" width="11" style="2" bestFit="1" customWidth="1"/>
    <col min="15630" max="15870" width="8.85546875" style="2"/>
    <col min="15871" max="15871" width="3.7109375" style="2" customWidth="1"/>
    <col min="15872" max="15872" width="18.7109375" style="2" customWidth="1"/>
    <col min="15873" max="15873" width="12.28515625" style="2" customWidth="1"/>
    <col min="15874" max="15874" width="23.42578125" style="2" customWidth="1"/>
    <col min="15875" max="15875" width="70.5703125" style="2" bestFit="1" customWidth="1"/>
    <col min="15876" max="15876" width="16.5703125" style="2" customWidth="1"/>
    <col min="15877" max="15877" width="24.42578125" style="2" customWidth="1"/>
    <col min="15878" max="15878" width="18.7109375" style="2" customWidth="1"/>
    <col min="15879" max="15879" width="32.42578125" style="2" bestFit="1" customWidth="1"/>
    <col min="15880" max="15880" width="18.7109375" style="2" customWidth="1"/>
    <col min="15881" max="15881" width="25" style="2" bestFit="1" customWidth="1"/>
    <col min="15882" max="15883" width="18.7109375" style="2" customWidth="1"/>
    <col min="15884" max="15884" width="27.42578125" style="2" bestFit="1" customWidth="1"/>
    <col min="15885" max="15885" width="11" style="2" bestFit="1" customWidth="1"/>
    <col min="15886" max="16126" width="8.85546875" style="2"/>
    <col min="16127" max="16127" width="3.7109375" style="2" customWidth="1"/>
    <col min="16128" max="16128" width="18.7109375" style="2" customWidth="1"/>
    <col min="16129" max="16129" width="12.28515625" style="2" customWidth="1"/>
    <col min="16130" max="16130" width="23.42578125" style="2" customWidth="1"/>
    <col min="16131" max="16131" width="70.5703125" style="2" bestFit="1" customWidth="1"/>
    <col min="16132" max="16132" width="16.5703125" style="2" customWidth="1"/>
    <col min="16133" max="16133" width="24.42578125" style="2" customWidth="1"/>
    <col min="16134" max="16134" width="18.7109375" style="2" customWidth="1"/>
    <col min="16135" max="16135" width="32.42578125" style="2" bestFit="1" customWidth="1"/>
    <col min="16136" max="16136" width="18.7109375" style="2" customWidth="1"/>
    <col min="16137" max="16137" width="25" style="2" bestFit="1" customWidth="1"/>
    <col min="16138" max="16139" width="18.7109375" style="2" customWidth="1"/>
    <col min="16140" max="16140" width="27.42578125" style="2" bestFit="1" customWidth="1"/>
    <col min="16141" max="16141" width="11" style="2" bestFit="1" customWidth="1"/>
    <col min="16142" max="16384" width="8.85546875" style="2"/>
  </cols>
  <sheetData>
    <row r="1" spans="2:13" x14ac:dyDescent="0.35">
      <c r="B1" s="23" t="s">
        <v>38</v>
      </c>
    </row>
    <row r="2" spans="2:13" x14ac:dyDescent="0.35">
      <c r="B2" s="23" t="s">
        <v>39</v>
      </c>
    </row>
    <row r="3" spans="2:13" x14ac:dyDescent="0.35">
      <c r="B3" s="113" t="s">
        <v>94</v>
      </c>
      <c r="C3" s="113"/>
    </row>
    <row r="4" spans="2:13" x14ac:dyDescent="0.35">
      <c r="B4" s="24" t="s">
        <v>70</v>
      </c>
      <c r="D4" s="23"/>
    </row>
    <row r="5" spans="2:13" ht="21.75" thickBot="1" x14ac:dyDescent="0.4">
      <c r="B5" s="24"/>
      <c r="D5" s="23"/>
    </row>
    <row r="6" spans="2:13" x14ac:dyDescent="0.35">
      <c r="B6" s="120" t="s">
        <v>76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x14ac:dyDescent="0.35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</row>
    <row r="8" spans="2:13" x14ac:dyDescent="0.35"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5"/>
    </row>
    <row r="9" spans="2:13" x14ac:dyDescent="0.35"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5"/>
    </row>
    <row r="10" spans="2:13" x14ac:dyDescent="0.35">
      <c r="B10" s="123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5"/>
    </row>
    <row r="11" spans="2:13" ht="21.75" thickBot="1" x14ac:dyDescent="0.4"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2:13" x14ac:dyDescent="0.35">
      <c r="B12" s="24"/>
      <c r="D12" s="23"/>
    </row>
    <row r="13" spans="2:13" x14ac:dyDescent="0.35">
      <c r="B13" s="79" t="s">
        <v>119</v>
      </c>
    </row>
    <row r="14" spans="2:13" s="3" customFormat="1" ht="42" x14ac:dyDescent="0.2">
      <c r="B14" s="25" t="s">
        <v>0</v>
      </c>
      <c r="C14" s="25" t="s">
        <v>1</v>
      </c>
      <c r="D14" s="25" t="s">
        <v>2</v>
      </c>
      <c r="E14" s="26" t="s">
        <v>40</v>
      </c>
      <c r="F14" s="27" t="s">
        <v>41</v>
      </c>
      <c r="G14" s="27" t="s">
        <v>3</v>
      </c>
      <c r="H14" s="27" t="s">
        <v>4</v>
      </c>
      <c r="I14" s="25" t="s">
        <v>42</v>
      </c>
      <c r="J14" s="25" t="s">
        <v>43</v>
      </c>
      <c r="K14" s="25" t="s">
        <v>5</v>
      </c>
      <c r="L14" s="25" t="s">
        <v>45</v>
      </c>
      <c r="M14" s="25" t="s">
        <v>68</v>
      </c>
    </row>
    <row r="15" spans="2:13" s="4" customFormat="1" x14ac:dyDescent="0.2">
      <c r="B15" s="42" t="s">
        <v>58</v>
      </c>
      <c r="C15" s="55" t="s">
        <v>71</v>
      </c>
      <c r="D15" s="62" t="s">
        <v>72</v>
      </c>
      <c r="E15" s="37" t="s">
        <v>9</v>
      </c>
      <c r="F15" s="37">
        <v>20</v>
      </c>
      <c r="G15" s="53">
        <v>0.375</v>
      </c>
      <c r="H15" s="72" t="s">
        <v>58</v>
      </c>
      <c r="I15" s="54">
        <v>3660.78</v>
      </c>
      <c r="J15" s="54">
        <f t="shared" ref="J15:J21" si="0">F15*G15*I15</f>
        <v>27455.850000000002</v>
      </c>
      <c r="K15" s="75">
        <v>0</v>
      </c>
      <c r="L15" s="54">
        <f t="shared" ref="L15:L21" si="1">J15-J15*K15</f>
        <v>27455.850000000002</v>
      </c>
      <c r="M15" s="54">
        <f>L15</f>
        <v>27455.850000000002</v>
      </c>
    </row>
    <row r="16" spans="2:13" s="4" customFormat="1" x14ac:dyDescent="0.2">
      <c r="B16" s="42" t="s">
        <v>59</v>
      </c>
      <c r="C16" s="55" t="s">
        <v>71</v>
      </c>
      <c r="D16" s="62" t="s">
        <v>72</v>
      </c>
      <c r="E16" s="37" t="s">
        <v>9</v>
      </c>
      <c r="F16" s="37">
        <v>20</v>
      </c>
      <c r="G16" s="53">
        <v>0.375</v>
      </c>
      <c r="H16" s="72" t="s">
        <v>59</v>
      </c>
      <c r="I16" s="54">
        <v>4120.32</v>
      </c>
      <c r="J16" s="54">
        <f t="shared" si="0"/>
        <v>30902.399999999998</v>
      </c>
      <c r="K16" s="75">
        <v>0</v>
      </c>
      <c r="L16" s="54">
        <f t="shared" si="1"/>
        <v>30902.399999999998</v>
      </c>
      <c r="M16" s="54">
        <f>L16</f>
        <v>30902.399999999998</v>
      </c>
    </row>
    <row r="17" spans="1:14" s="4" customFormat="1" x14ac:dyDescent="0.2">
      <c r="B17" s="111" t="s">
        <v>69</v>
      </c>
      <c r="C17" s="55" t="s">
        <v>73</v>
      </c>
      <c r="D17" s="69" t="s">
        <v>12</v>
      </c>
      <c r="E17" s="58" t="s">
        <v>9</v>
      </c>
      <c r="F17" s="58">
        <v>2</v>
      </c>
      <c r="G17" s="59">
        <v>0.375</v>
      </c>
      <c r="H17" s="58" t="s">
        <v>69</v>
      </c>
      <c r="I17" s="60">
        <v>9447</v>
      </c>
      <c r="J17" s="60">
        <f t="shared" si="0"/>
        <v>7085.25</v>
      </c>
      <c r="K17" s="61">
        <v>0</v>
      </c>
      <c r="L17" s="60">
        <f t="shared" si="1"/>
        <v>7085.25</v>
      </c>
      <c r="M17" s="60">
        <f>L17*1.1</f>
        <v>7793.7750000000005</v>
      </c>
    </row>
    <row r="18" spans="1:14" s="4" customFormat="1" x14ac:dyDescent="0.2">
      <c r="B18" s="111"/>
      <c r="C18" s="55" t="s">
        <v>73</v>
      </c>
      <c r="D18" s="69" t="s">
        <v>13</v>
      </c>
      <c r="E18" s="58" t="s">
        <v>14</v>
      </c>
      <c r="F18" s="58">
        <v>2</v>
      </c>
      <c r="G18" s="59">
        <v>1</v>
      </c>
      <c r="H18" s="58" t="s">
        <v>69</v>
      </c>
      <c r="I18" s="60">
        <v>9447</v>
      </c>
      <c r="J18" s="60">
        <f t="shared" si="0"/>
        <v>18894</v>
      </c>
      <c r="K18" s="61">
        <v>0</v>
      </c>
      <c r="L18" s="60">
        <f t="shared" si="1"/>
        <v>18894</v>
      </c>
      <c r="M18" s="60">
        <f>L18*1.1</f>
        <v>20783.400000000001</v>
      </c>
    </row>
    <row r="19" spans="1:14" s="4" customFormat="1" x14ac:dyDescent="0.2">
      <c r="B19" s="13" t="s">
        <v>6</v>
      </c>
      <c r="C19" s="63" t="s">
        <v>74</v>
      </c>
      <c r="D19" s="74" t="s">
        <v>20</v>
      </c>
      <c r="E19" s="37" t="s">
        <v>14</v>
      </c>
      <c r="F19" s="37">
        <v>15</v>
      </c>
      <c r="G19" s="53">
        <v>1</v>
      </c>
      <c r="H19" s="37" t="s">
        <v>75</v>
      </c>
      <c r="I19" s="54">
        <v>3660.78</v>
      </c>
      <c r="J19" s="54">
        <f t="shared" si="0"/>
        <v>54911.700000000004</v>
      </c>
      <c r="K19" s="75">
        <v>0</v>
      </c>
      <c r="L19" s="54">
        <f t="shared" si="1"/>
        <v>54911.700000000004</v>
      </c>
      <c r="M19" s="54">
        <f>L19</f>
        <v>54911.700000000004</v>
      </c>
      <c r="N19" s="5"/>
    </row>
    <row r="20" spans="1:14" s="4" customFormat="1" x14ac:dyDescent="0.2">
      <c r="B20" s="13" t="s">
        <v>6</v>
      </c>
      <c r="C20" s="63" t="s">
        <v>74</v>
      </c>
      <c r="D20" s="74" t="s">
        <v>20</v>
      </c>
      <c r="E20" s="37" t="s">
        <v>14</v>
      </c>
      <c r="F20" s="37">
        <v>15</v>
      </c>
      <c r="G20" s="53">
        <v>1</v>
      </c>
      <c r="H20" s="37" t="s">
        <v>61</v>
      </c>
      <c r="I20" s="54">
        <v>4120.32</v>
      </c>
      <c r="J20" s="54">
        <f t="shared" si="0"/>
        <v>61804.799999999996</v>
      </c>
      <c r="K20" s="75">
        <v>0</v>
      </c>
      <c r="L20" s="54">
        <f t="shared" si="1"/>
        <v>61804.799999999996</v>
      </c>
      <c r="M20" s="54">
        <f>L20</f>
        <v>61804.799999999996</v>
      </c>
    </row>
    <row r="21" spans="1:14" s="4" customFormat="1" x14ac:dyDescent="0.2">
      <c r="B21" s="13" t="s">
        <v>6</v>
      </c>
      <c r="C21" s="63" t="s">
        <v>74</v>
      </c>
      <c r="D21" s="74" t="s">
        <v>20</v>
      </c>
      <c r="E21" s="37" t="s">
        <v>14</v>
      </c>
      <c r="F21" s="37">
        <v>10</v>
      </c>
      <c r="G21" s="53">
        <v>1</v>
      </c>
      <c r="H21" s="37" t="s">
        <v>62</v>
      </c>
      <c r="I21" s="54">
        <v>11754.9</v>
      </c>
      <c r="J21" s="54">
        <f t="shared" si="0"/>
        <v>117549</v>
      </c>
      <c r="K21" s="75">
        <v>0</v>
      </c>
      <c r="L21" s="54">
        <f t="shared" si="1"/>
        <v>117549</v>
      </c>
      <c r="M21" s="54">
        <f>L21</f>
        <v>117549</v>
      </c>
    </row>
    <row r="22" spans="1:14" s="33" customFormat="1" ht="22.5" x14ac:dyDescent="0.2">
      <c r="B22" s="109" t="s">
        <v>28</v>
      </c>
      <c r="C22" s="109"/>
      <c r="D22" s="109"/>
      <c r="E22" s="109"/>
      <c r="F22" s="28">
        <f>SUM(F2:F21)</f>
        <v>84</v>
      </c>
      <c r="G22" s="28"/>
      <c r="H22" s="29"/>
      <c r="I22" s="30"/>
      <c r="J22" s="49">
        <f>SUM(J2:J21)</f>
        <v>318603</v>
      </c>
      <c r="K22" s="50"/>
      <c r="L22" s="49">
        <f>SUM(L2:L21)</f>
        <v>318603</v>
      </c>
      <c r="M22" s="76">
        <f>SUM(M15:M21)</f>
        <v>321200.92499999999</v>
      </c>
    </row>
    <row r="23" spans="1:14" s="4" customFormat="1" ht="42" hidden="1" x14ac:dyDescent="0.2">
      <c r="B23" s="34" t="s">
        <v>0</v>
      </c>
      <c r="C23" s="34" t="s">
        <v>1</v>
      </c>
      <c r="D23" s="34" t="s">
        <v>2</v>
      </c>
      <c r="E23" s="35" t="s">
        <v>40</v>
      </c>
      <c r="F23" s="36" t="s">
        <v>41</v>
      </c>
      <c r="G23" s="36" t="s">
        <v>3</v>
      </c>
      <c r="H23" s="36" t="s">
        <v>4</v>
      </c>
      <c r="I23" s="34" t="s">
        <v>42</v>
      </c>
      <c r="J23" s="34" t="s">
        <v>43</v>
      </c>
      <c r="K23" s="34" t="s">
        <v>5</v>
      </c>
      <c r="L23" s="34" t="s">
        <v>45</v>
      </c>
    </row>
    <row r="24" spans="1:14" s="4" customFormat="1" ht="42" hidden="1" x14ac:dyDescent="0.2">
      <c r="B24" s="114" t="s">
        <v>21</v>
      </c>
      <c r="C24" s="7" t="s">
        <v>7</v>
      </c>
      <c r="D24" s="14" t="s">
        <v>22</v>
      </c>
      <c r="E24" s="9" t="s">
        <v>23</v>
      </c>
      <c r="F24" s="9">
        <v>40</v>
      </c>
      <c r="G24" s="10">
        <v>1</v>
      </c>
      <c r="H24" s="9" t="s">
        <v>29</v>
      </c>
      <c r="I24" s="49">
        <v>347.31766800000003</v>
      </c>
      <c r="J24" s="49">
        <f>I24*G24*F24</f>
        <v>13892.706720000002</v>
      </c>
      <c r="K24" s="50">
        <f>$K$29</f>
        <v>0.77</v>
      </c>
      <c r="L24" s="49">
        <f>J24-J24*K24</f>
        <v>3195.3225456</v>
      </c>
    </row>
    <row r="25" spans="1:14" s="4" customFormat="1" ht="42" hidden="1" x14ac:dyDescent="0.2">
      <c r="B25" s="115"/>
      <c r="C25" s="7" t="s">
        <v>7</v>
      </c>
      <c r="D25" s="14" t="s">
        <v>24</v>
      </c>
      <c r="E25" s="9" t="s">
        <v>23</v>
      </c>
      <c r="F25" s="9">
        <v>40</v>
      </c>
      <c r="G25" s="10">
        <v>1</v>
      </c>
      <c r="H25" s="9" t="s">
        <v>29</v>
      </c>
      <c r="I25" s="49">
        <v>194.73040800000001</v>
      </c>
      <c r="J25" s="49">
        <f>I25*G25*F25</f>
        <v>7789.2163200000005</v>
      </c>
      <c r="K25" s="50">
        <f>$K$29</f>
        <v>0.77</v>
      </c>
      <c r="L25" s="49">
        <f>J25-J25*K25</f>
        <v>1791.5197535999996</v>
      </c>
    </row>
    <row r="26" spans="1:14" s="4" customFormat="1" hidden="1" x14ac:dyDescent="0.2">
      <c r="B26" s="115"/>
      <c r="C26" s="7" t="s">
        <v>7</v>
      </c>
      <c r="D26" s="14" t="s">
        <v>25</v>
      </c>
      <c r="E26" s="9" t="s">
        <v>23</v>
      </c>
      <c r="F26" s="9">
        <v>40</v>
      </c>
      <c r="G26" s="10">
        <v>1</v>
      </c>
      <c r="H26" s="9" t="s">
        <v>30</v>
      </c>
      <c r="I26" s="49">
        <v>130.2441255</v>
      </c>
      <c r="J26" s="49">
        <f>I26*G26*F26</f>
        <v>5209.7650199999998</v>
      </c>
      <c r="K26" s="50">
        <f>$K$29</f>
        <v>0.77</v>
      </c>
      <c r="L26" s="49">
        <f>J26-J26*K26</f>
        <v>1198.2459546</v>
      </c>
    </row>
    <row r="27" spans="1:14" s="4" customFormat="1" ht="42" hidden="1" x14ac:dyDescent="0.2">
      <c r="B27" s="115"/>
      <c r="C27" s="7" t="s">
        <v>7</v>
      </c>
      <c r="D27" s="14" t="s">
        <v>26</v>
      </c>
      <c r="E27" s="9" t="s">
        <v>23</v>
      </c>
      <c r="F27" s="9">
        <v>40</v>
      </c>
      <c r="G27" s="10">
        <v>1</v>
      </c>
      <c r="H27" s="9" t="s">
        <v>29</v>
      </c>
      <c r="I27" s="49">
        <v>1117.2766149900001</v>
      </c>
      <c r="J27" s="49">
        <f>I27*G27*F27</f>
        <v>44691.064599600002</v>
      </c>
      <c r="K27" s="50">
        <f>$K$29</f>
        <v>0.77</v>
      </c>
      <c r="L27" s="49">
        <f>J27-J27*K27</f>
        <v>10278.944857907998</v>
      </c>
    </row>
    <row r="28" spans="1:14" s="4" customFormat="1" ht="42" hidden="1" x14ac:dyDescent="0.2">
      <c r="B28" s="116"/>
      <c r="C28" s="7" t="s">
        <v>7</v>
      </c>
      <c r="D28" s="14" t="s">
        <v>27</v>
      </c>
      <c r="E28" s="9" t="s">
        <v>19</v>
      </c>
      <c r="F28" s="9">
        <v>12</v>
      </c>
      <c r="G28" s="10">
        <v>1</v>
      </c>
      <c r="H28" s="9" t="s">
        <v>31</v>
      </c>
      <c r="I28" s="49">
        <v>133.24137525</v>
      </c>
      <c r="J28" s="49">
        <f>I28*G28*F28</f>
        <v>1598.8965029999999</v>
      </c>
      <c r="K28" s="50">
        <f>$K$29</f>
        <v>0.77</v>
      </c>
      <c r="L28" s="49">
        <f>J28-J28*K28</f>
        <v>367.74619568999992</v>
      </c>
    </row>
    <row r="29" spans="1:14" s="33" customFormat="1" hidden="1" x14ac:dyDescent="0.2">
      <c r="B29" s="117" t="s">
        <v>28</v>
      </c>
      <c r="C29" s="118"/>
      <c r="D29" s="118"/>
      <c r="E29" s="119"/>
      <c r="F29" s="28">
        <f>SUM(F25:F28)</f>
        <v>132</v>
      </c>
      <c r="G29" s="28"/>
      <c r="H29" s="29"/>
      <c r="I29" s="30"/>
      <c r="J29" s="49">
        <f>SUM(J25:J28)</f>
        <v>59288.942442600004</v>
      </c>
      <c r="K29" s="51">
        <v>0.77</v>
      </c>
      <c r="L29" s="49">
        <f>SUM(L25:L28)</f>
        <v>13636.456761797999</v>
      </c>
      <c r="M29" s="4"/>
    </row>
    <row r="30" spans="1:14" s="33" customFormat="1" x14ac:dyDescent="0.2">
      <c r="B30" s="1"/>
      <c r="C30" s="1"/>
      <c r="D30" s="1"/>
      <c r="E30" s="1"/>
      <c r="F30" s="90"/>
      <c r="G30" s="90"/>
      <c r="H30" s="107"/>
      <c r="I30" s="91"/>
      <c r="J30" s="56"/>
      <c r="K30" s="108"/>
      <c r="L30" s="56"/>
      <c r="M30" s="4"/>
    </row>
    <row r="31" spans="1:14" s="33" customFormat="1" ht="21.75" thickBot="1" x14ac:dyDescent="0.25">
      <c r="B31" s="79" t="s">
        <v>120</v>
      </c>
      <c r="C31" s="1"/>
      <c r="D31" s="1"/>
      <c r="E31" s="1"/>
      <c r="F31" s="90"/>
      <c r="G31" s="90"/>
      <c r="H31" s="107"/>
      <c r="I31" s="91"/>
      <c r="J31" s="56"/>
      <c r="K31" s="108"/>
      <c r="L31" s="56"/>
      <c r="M31" s="4"/>
    </row>
    <row r="32" spans="1:14" s="33" customFormat="1" x14ac:dyDescent="0.35">
      <c r="A32" s="108"/>
      <c r="B32" s="100" t="s">
        <v>95</v>
      </c>
      <c r="C32" s="101" t="s">
        <v>96</v>
      </c>
      <c r="D32" s="101" t="s">
        <v>97</v>
      </c>
      <c r="E32" s="101" t="s">
        <v>98</v>
      </c>
      <c r="F32" s="101" t="s">
        <v>99</v>
      </c>
      <c r="G32" s="101" t="s">
        <v>100</v>
      </c>
      <c r="H32" s="101" t="s">
        <v>101</v>
      </c>
      <c r="I32" s="101" t="s">
        <v>102</v>
      </c>
      <c r="J32" s="102" t="s">
        <v>103</v>
      </c>
      <c r="K32" s="108"/>
      <c r="L32" s="56"/>
      <c r="M32" s="4"/>
    </row>
    <row r="33" spans="1:13" s="33" customFormat="1" x14ac:dyDescent="0.35">
      <c r="A33" s="108"/>
      <c r="B33" s="95"/>
      <c r="C33" s="96"/>
      <c r="D33" s="96"/>
      <c r="E33" s="96"/>
      <c r="F33" s="96"/>
      <c r="G33" s="96"/>
      <c r="H33" s="96"/>
      <c r="I33" s="96"/>
      <c r="J33" s="97"/>
      <c r="K33" s="108"/>
      <c r="L33" s="56"/>
      <c r="M33" s="4"/>
    </row>
    <row r="34" spans="1:13" s="33" customFormat="1" x14ac:dyDescent="0.35">
      <c r="A34" s="108"/>
      <c r="B34" s="95" t="s">
        <v>104</v>
      </c>
      <c r="C34" s="96" t="s">
        <v>105</v>
      </c>
      <c r="D34" s="96" t="s">
        <v>29</v>
      </c>
      <c r="E34" s="96">
        <v>508.62419999999997</v>
      </c>
      <c r="F34" s="96" t="s">
        <v>106</v>
      </c>
      <c r="G34" s="103">
        <v>12</v>
      </c>
      <c r="H34" s="96">
        <v>0</v>
      </c>
      <c r="I34" s="96">
        <f>E34*G34</f>
        <v>6103.4903999999997</v>
      </c>
      <c r="J34" s="97">
        <f>I34</f>
        <v>6103.4903999999997</v>
      </c>
      <c r="K34" s="108"/>
      <c r="L34" s="56"/>
      <c r="M34" s="4"/>
    </row>
    <row r="35" spans="1:13" s="33" customFormat="1" x14ac:dyDescent="0.35">
      <c r="A35" s="108"/>
      <c r="B35" s="95" t="s">
        <v>104</v>
      </c>
      <c r="C35" s="96" t="s">
        <v>105</v>
      </c>
      <c r="D35" s="96" t="s">
        <v>30</v>
      </c>
      <c r="E35" s="96">
        <v>190.73407499999999</v>
      </c>
      <c r="F35" s="96" t="s">
        <v>106</v>
      </c>
      <c r="G35" s="103">
        <v>20</v>
      </c>
      <c r="H35" s="96">
        <v>0</v>
      </c>
      <c r="I35" s="96">
        <f t="shared" ref="I35:I37" si="2">E35*G35</f>
        <v>3814.6814999999997</v>
      </c>
      <c r="J35" s="97">
        <f t="shared" ref="J35:J37" si="3">I35</f>
        <v>3814.6814999999997</v>
      </c>
      <c r="K35" s="108"/>
      <c r="L35" s="56"/>
      <c r="M35" s="4"/>
    </row>
    <row r="36" spans="1:13" s="33" customFormat="1" x14ac:dyDescent="0.35">
      <c r="A36" s="108"/>
      <c r="B36" s="95" t="s">
        <v>107</v>
      </c>
      <c r="C36" s="96" t="s">
        <v>105</v>
      </c>
      <c r="D36" s="96" t="s">
        <v>29</v>
      </c>
      <c r="E36" s="96">
        <v>1117.2766149900001</v>
      </c>
      <c r="F36" s="96" t="s">
        <v>106</v>
      </c>
      <c r="G36" s="103">
        <v>12</v>
      </c>
      <c r="H36" s="96">
        <v>0</v>
      </c>
      <c r="I36" s="96">
        <f t="shared" si="2"/>
        <v>13407.319379880002</v>
      </c>
      <c r="J36" s="97">
        <f t="shared" si="3"/>
        <v>13407.319379880002</v>
      </c>
      <c r="K36" s="108"/>
      <c r="L36" s="56"/>
      <c r="M36" s="4"/>
    </row>
    <row r="37" spans="1:13" s="33" customFormat="1" x14ac:dyDescent="0.35">
      <c r="A37" s="108"/>
      <c r="B37" s="95" t="s">
        <v>108</v>
      </c>
      <c r="C37" s="96" t="s">
        <v>105</v>
      </c>
      <c r="D37" s="96" t="s">
        <v>109</v>
      </c>
      <c r="E37" s="96">
        <v>355.31033400000001</v>
      </c>
      <c r="F37" s="96" t="s">
        <v>110</v>
      </c>
      <c r="G37" s="103">
        <v>8</v>
      </c>
      <c r="H37" s="96">
        <v>0</v>
      </c>
      <c r="I37" s="96">
        <f t="shared" si="2"/>
        <v>2842.4826720000001</v>
      </c>
      <c r="J37" s="97">
        <f t="shared" si="3"/>
        <v>2842.4826720000001</v>
      </c>
      <c r="K37" s="108"/>
      <c r="L37" s="56"/>
      <c r="M37" s="4"/>
    </row>
    <row r="38" spans="1:13" x14ac:dyDescent="0.35">
      <c r="B38" s="95"/>
      <c r="C38" s="96"/>
      <c r="D38" s="96"/>
      <c r="E38" s="96"/>
      <c r="F38" s="96"/>
      <c r="G38" s="103"/>
      <c r="H38" s="96"/>
      <c r="I38" s="96"/>
      <c r="J38" s="97"/>
    </row>
    <row r="39" spans="1:13" ht="21.75" thickBot="1" x14ac:dyDescent="0.4">
      <c r="B39" s="98"/>
      <c r="C39" s="99"/>
      <c r="D39" s="99"/>
      <c r="E39" s="99"/>
      <c r="F39" s="99"/>
      <c r="G39" s="99">
        <f>SUM(G34:G37)</f>
        <v>52</v>
      </c>
      <c r="H39" s="99"/>
      <c r="I39" s="99"/>
      <c r="J39" s="104">
        <f>SUM(J34:J37)</f>
        <v>26167.973951879998</v>
      </c>
    </row>
    <row r="40" spans="1:13" x14ac:dyDescent="0.35">
      <c r="B40" s="96"/>
      <c r="C40" s="96"/>
      <c r="D40" s="96"/>
      <c r="E40" s="96"/>
      <c r="F40" s="96"/>
      <c r="G40" s="96"/>
      <c r="H40" s="96"/>
      <c r="I40" s="96"/>
    </row>
    <row r="41" spans="1:13" x14ac:dyDescent="0.35">
      <c r="B41" s="85" t="s">
        <v>91</v>
      </c>
      <c r="C41" s="86">
        <f>C47</f>
        <v>337260.97125</v>
      </c>
      <c r="D41" s="96"/>
      <c r="E41" s="96"/>
      <c r="F41" s="96"/>
      <c r="G41" s="96"/>
      <c r="H41" s="96"/>
      <c r="I41" s="96"/>
    </row>
    <row r="42" spans="1:13" x14ac:dyDescent="0.35">
      <c r="B42" s="85" t="s">
        <v>112</v>
      </c>
      <c r="C42" s="86">
        <f>J39</f>
        <v>26167.973951879998</v>
      </c>
      <c r="D42" s="96"/>
      <c r="E42" s="96"/>
      <c r="F42" s="96"/>
      <c r="G42" s="96"/>
      <c r="H42" s="96"/>
      <c r="I42" s="96"/>
    </row>
    <row r="43" spans="1:13" x14ac:dyDescent="0.35">
      <c r="B43" s="17"/>
      <c r="C43" s="18"/>
      <c r="D43" s="96"/>
      <c r="E43" s="96"/>
      <c r="F43" s="96"/>
      <c r="G43" s="96"/>
      <c r="H43" s="96"/>
      <c r="I43" s="96"/>
    </row>
    <row r="44" spans="1:13" ht="23.25" x14ac:dyDescent="0.35">
      <c r="B44" s="87" t="s">
        <v>113</v>
      </c>
      <c r="C44" s="88">
        <f>SUM(C41:C42)</f>
        <v>363428.94520188001</v>
      </c>
    </row>
    <row r="46" spans="1:13" hidden="1" x14ac:dyDescent="0.35"/>
    <row r="47" spans="1:13" hidden="1" x14ac:dyDescent="0.35">
      <c r="B47" s="40" t="s">
        <v>57</v>
      </c>
      <c r="C47" s="41">
        <f>M22*(1+5%)</f>
        <v>337260.97125</v>
      </c>
      <c r="D47" s="39" t="s">
        <v>92</v>
      </c>
    </row>
    <row r="48" spans="1:13" x14ac:dyDescent="0.35">
      <c r="B48" s="142" t="s">
        <v>121</v>
      </c>
    </row>
    <row r="49" spans="2:3" hidden="1" x14ac:dyDescent="0.35">
      <c r="B49" s="2" t="s">
        <v>63</v>
      </c>
      <c r="C49" s="43">
        <v>0.85</v>
      </c>
    </row>
    <row r="50" spans="2:3" hidden="1" x14ac:dyDescent="0.35"/>
    <row r="51" spans="2:3" hidden="1" x14ac:dyDescent="0.35">
      <c r="B51" s="44" t="s">
        <v>64</v>
      </c>
      <c r="C51" s="45">
        <f>C47*(1-C49)</f>
        <v>50589.145687500008</v>
      </c>
    </row>
    <row r="52" spans="2:3" hidden="1" x14ac:dyDescent="0.35"/>
    <row r="53" spans="2:3" hidden="1" x14ac:dyDescent="0.35">
      <c r="B53" s="2" t="s">
        <v>66</v>
      </c>
      <c r="C53" s="43">
        <v>0.2</v>
      </c>
    </row>
    <row r="54" spans="2:3" hidden="1" x14ac:dyDescent="0.35"/>
    <row r="55" spans="2:3" ht="26.25" hidden="1" x14ac:dyDescent="0.4">
      <c r="B55" s="46" t="s">
        <v>67</v>
      </c>
      <c r="C55" s="47">
        <f>C51*(1-C53)</f>
        <v>40471.31655000001</v>
      </c>
    </row>
    <row r="56" spans="2:3" hidden="1" x14ac:dyDescent="0.35"/>
  </sheetData>
  <mergeCells count="6">
    <mergeCell ref="B3:C3"/>
    <mergeCell ref="B17:B18"/>
    <mergeCell ref="B22:E22"/>
    <mergeCell ref="B24:B28"/>
    <mergeCell ref="B29:E29"/>
    <mergeCell ref="B6:M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4" t="s">
        <v>90</v>
      </c>
    </row>
    <row r="2" spans="2:15" x14ac:dyDescent="0.35">
      <c r="B2" s="64" t="s">
        <v>39</v>
      </c>
      <c r="H2"/>
    </row>
    <row r="3" spans="2:15" x14ac:dyDescent="0.35">
      <c r="B3" s="77" t="s">
        <v>93</v>
      </c>
    </row>
    <row r="4" spans="2:15" x14ac:dyDescent="0.35">
      <c r="B4" s="64" t="s">
        <v>87</v>
      </c>
      <c r="C4" s="1"/>
    </row>
    <row r="5" spans="2:15" ht="21.75" thickBot="1" x14ac:dyDescent="0.4">
      <c r="B5" s="64"/>
      <c r="C5" s="1"/>
    </row>
    <row r="6" spans="2:15" x14ac:dyDescent="0.35">
      <c r="B6" s="129" t="s">
        <v>89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x14ac:dyDescent="0.35"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35"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</row>
    <row r="9" spans="2:15" x14ac:dyDescent="0.35"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2:15" x14ac:dyDescent="0.35"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</row>
    <row r="11" spans="2:15" x14ac:dyDescent="0.35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2:15" x14ac:dyDescent="0.35"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</row>
    <row r="13" spans="2:15" ht="21.75" thickBot="1" x14ac:dyDescent="0.4">
      <c r="B13" s="135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</row>
    <row r="14" spans="2:15" ht="22.5" x14ac:dyDescent="0.3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2:15" x14ac:dyDescent="0.35">
      <c r="B15" s="79" t="s">
        <v>114</v>
      </c>
    </row>
    <row r="16" spans="2:15" s="3" customFormat="1" ht="42" x14ac:dyDescent="0.2">
      <c r="B16" s="52" t="s">
        <v>0</v>
      </c>
      <c r="C16" s="57" t="s">
        <v>1</v>
      </c>
      <c r="D16" s="57" t="s">
        <v>2</v>
      </c>
      <c r="E16" s="52" t="s">
        <v>78</v>
      </c>
      <c r="F16" s="65" t="s">
        <v>41</v>
      </c>
      <c r="G16" s="65" t="s">
        <v>3</v>
      </c>
      <c r="H16" s="65" t="s">
        <v>4</v>
      </c>
      <c r="I16" s="57" t="s">
        <v>42</v>
      </c>
      <c r="J16" s="57" t="s">
        <v>43</v>
      </c>
      <c r="K16" s="57" t="s">
        <v>5</v>
      </c>
      <c r="L16" s="57" t="s">
        <v>79</v>
      </c>
      <c r="M16" s="57" t="s">
        <v>80</v>
      </c>
      <c r="N16" s="52" t="s">
        <v>68</v>
      </c>
    </row>
    <row r="17" spans="2:14" s="4" customFormat="1" x14ac:dyDescent="0.2">
      <c r="B17" s="7" t="s">
        <v>81</v>
      </c>
      <c r="C17" s="138" t="s">
        <v>118</v>
      </c>
      <c r="D17" s="8" t="s">
        <v>82</v>
      </c>
      <c r="E17" s="9" t="s">
        <v>9</v>
      </c>
      <c r="F17" s="9">
        <v>20</v>
      </c>
      <c r="G17" s="10">
        <v>0.375</v>
      </c>
      <c r="H17" s="9" t="s">
        <v>75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66">
        <f>M17</f>
        <v>27455.850000000002</v>
      </c>
    </row>
    <row r="18" spans="2:14" s="4" customFormat="1" x14ac:dyDescent="0.2">
      <c r="B18" s="7" t="s">
        <v>83</v>
      </c>
      <c r="C18" s="139"/>
      <c r="D18" s="8" t="s">
        <v>82</v>
      </c>
      <c r="E18" s="9" t="s">
        <v>9</v>
      </c>
      <c r="F18" s="9">
        <v>20</v>
      </c>
      <c r="G18" s="10">
        <v>0.375</v>
      </c>
      <c r="H18" s="9" t="s">
        <v>65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66">
        <f>M18</f>
        <v>30902.399999999998</v>
      </c>
    </row>
    <row r="19" spans="2:14" s="4" customFormat="1" x14ac:dyDescent="0.2">
      <c r="B19" s="7" t="s">
        <v>117</v>
      </c>
      <c r="C19" s="139"/>
      <c r="D19" s="62" t="s">
        <v>12</v>
      </c>
      <c r="E19" s="37" t="s">
        <v>9</v>
      </c>
      <c r="F19" s="37">
        <v>6</v>
      </c>
      <c r="G19" s="53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3">
        <f t="shared" si="0"/>
        <v>0</v>
      </c>
      <c r="L19" s="38">
        <f t="shared" si="1"/>
        <v>2576</v>
      </c>
      <c r="M19" s="38">
        <f t="shared" si="2"/>
        <v>15456</v>
      </c>
      <c r="N19" s="105">
        <f>M19*1.1</f>
        <v>17001.600000000002</v>
      </c>
    </row>
    <row r="20" spans="2:14" s="4" customFormat="1" x14ac:dyDescent="0.2">
      <c r="B20" s="7" t="s">
        <v>117</v>
      </c>
      <c r="C20" s="139"/>
      <c r="D20" s="62" t="s">
        <v>60</v>
      </c>
      <c r="E20" s="37" t="s">
        <v>14</v>
      </c>
      <c r="F20" s="106">
        <v>6</v>
      </c>
      <c r="G20" s="53">
        <v>1</v>
      </c>
      <c r="H20" s="37" t="s">
        <v>50</v>
      </c>
      <c r="I20" s="38">
        <v>17176</v>
      </c>
      <c r="J20" s="38">
        <f>F20*G20*I20</f>
        <v>103056</v>
      </c>
      <c r="K20" s="73">
        <f t="shared" si="0"/>
        <v>0</v>
      </c>
      <c r="L20" s="38">
        <f t="shared" si="1"/>
        <v>17176</v>
      </c>
      <c r="M20" s="38">
        <f t="shared" si="2"/>
        <v>103056</v>
      </c>
      <c r="N20" s="105">
        <f>M20*1.1</f>
        <v>113361.60000000001</v>
      </c>
    </row>
    <row r="21" spans="2:14" s="4" customFormat="1" x14ac:dyDescent="0.2">
      <c r="B21" s="7" t="s">
        <v>117</v>
      </c>
      <c r="C21" s="140"/>
      <c r="D21" s="62" t="s">
        <v>77</v>
      </c>
      <c r="E21" s="37" t="s">
        <v>14</v>
      </c>
      <c r="F21" s="37">
        <v>6</v>
      </c>
      <c r="G21" s="53">
        <v>1</v>
      </c>
      <c r="H21" s="37" t="s">
        <v>50</v>
      </c>
      <c r="I21" s="38">
        <v>8588</v>
      </c>
      <c r="J21" s="38">
        <f t="shared" si="3"/>
        <v>51528</v>
      </c>
      <c r="K21" s="73">
        <f t="shared" si="0"/>
        <v>0</v>
      </c>
      <c r="L21" s="38">
        <f t="shared" si="1"/>
        <v>8588</v>
      </c>
      <c r="M21" s="38">
        <f t="shared" si="2"/>
        <v>51528</v>
      </c>
      <c r="N21" s="105">
        <f>M21*1.1</f>
        <v>56680.800000000003</v>
      </c>
    </row>
    <row r="22" spans="2:14" s="4" customFormat="1" hidden="1" x14ac:dyDescent="0.2">
      <c r="B22" s="9" t="s">
        <v>84</v>
      </c>
      <c r="C22" s="7" t="s">
        <v>85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75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66">
        <f>M22</f>
        <v>0</v>
      </c>
    </row>
    <row r="23" spans="2:14" s="4" customFormat="1" hidden="1" x14ac:dyDescent="0.2">
      <c r="B23" s="9" t="s">
        <v>86</v>
      </c>
      <c r="C23" s="7" t="s">
        <v>85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65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66">
        <f>M23</f>
        <v>0</v>
      </c>
    </row>
    <row r="24" spans="2:14" s="33" customFormat="1" ht="22.5" x14ac:dyDescent="0.2">
      <c r="B24" s="109" t="s">
        <v>28</v>
      </c>
      <c r="C24" s="109"/>
      <c r="D24" s="109"/>
      <c r="E24" s="109"/>
      <c r="F24" s="28">
        <f>SUM(F16:F23)</f>
        <v>58</v>
      </c>
      <c r="G24" s="141"/>
      <c r="H24" s="141"/>
      <c r="I24" s="28" t="s">
        <v>28</v>
      </c>
      <c r="J24" s="67">
        <f>SUM(J16:J23)</f>
        <v>228398.25</v>
      </c>
      <c r="K24" s="68"/>
      <c r="L24" s="11">
        <f t="shared" si="1"/>
        <v>3937.9008620689656</v>
      </c>
      <c r="M24" s="11">
        <f t="shared" si="2"/>
        <v>228398.25</v>
      </c>
      <c r="N24" s="70">
        <f>SUM(N17:N23)</f>
        <v>245402.25</v>
      </c>
    </row>
    <row r="25" spans="2:14" s="33" customFormat="1" x14ac:dyDescent="0.2">
      <c r="B25" s="1"/>
      <c r="C25" s="1"/>
      <c r="D25" s="1"/>
      <c r="E25" s="1"/>
      <c r="F25" s="90"/>
      <c r="G25" s="91"/>
      <c r="H25" s="91"/>
      <c r="I25" s="90"/>
      <c r="J25" s="92"/>
      <c r="K25" s="93"/>
      <c r="L25" s="22"/>
      <c r="M25" s="22"/>
      <c r="N25" s="4"/>
    </row>
    <row r="26" spans="2:14" s="4" customFormat="1" x14ac:dyDescent="0.2">
      <c r="B26" s="79" t="s">
        <v>114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9" t="s">
        <v>95</v>
      </c>
      <c r="C27" s="80" t="s">
        <v>96</v>
      </c>
      <c r="D27" s="83" t="s">
        <v>97</v>
      </c>
      <c r="E27" s="81" t="s">
        <v>98</v>
      </c>
      <c r="F27" s="81" t="s">
        <v>99</v>
      </c>
      <c r="G27" s="82" t="s">
        <v>100</v>
      </c>
      <c r="H27" s="81" t="s">
        <v>101</v>
      </c>
      <c r="I27" s="84" t="s">
        <v>102</v>
      </c>
      <c r="J27" s="84" t="s">
        <v>103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104</v>
      </c>
      <c r="C29" s="11" t="s">
        <v>105</v>
      </c>
      <c r="D29" s="11" t="s">
        <v>29</v>
      </c>
      <c r="E29" s="11">
        <v>508.62419999999997</v>
      </c>
      <c r="F29" s="11" t="s">
        <v>106</v>
      </c>
      <c r="G29" s="94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104</v>
      </c>
      <c r="C30" s="11" t="s">
        <v>105</v>
      </c>
      <c r="D30" s="11" t="s">
        <v>30</v>
      </c>
      <c r="E30" s="11">
        <v>190.73407499999999</v>
      </c>
      <c r="F30" s="11" t="s">
        <v>106</v>
      </c>
      <c r="G30" s="94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107</v>
      </c>
      <c r="C31" s="11" t="s">
        <v>105</v>
      </c>
      <c r="D31" s="11" t="s">
        <v>29</v>
      </c>
      <c r="E31" s="11">
        <v>1117.2766149900001</v>
      </c>
      <c r="F31" s="11" t="s">
        <v>106</v>
      </c>
      <c r="G31" s="94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108</v>
      </c>
      <c r="C32" s="11" t="s">
        <v>105</v>
      </c>
      <c r="D32" s="11" t="s">
        <v>109</v>
      </c>
      <c r="E32" s="11">
        <v>355.31033400000001</v>
      </c>
      <c r="F32" s="11" t="s">
        <v>110</v>
      </c>
      <c r="G32" s="94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09" t="s">
        <v>28</v>
      </c>
      <c r="C33" s="109"/>
      <c r="D33" s="109"/>
      <c r="E33" s="109"/>
      <c r="F33" s="28"/>
      <c r="G33" s="28">
        <f>SUM(G25:G32)</f>
        <v>54</v>
      </c>
      <c r="H33" s="20"/>
      <c r="I33" s="22"/>
      <c r="J33" s="89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5" t="s">
        <v>91</v>
      </c>
      <c r="C35" s="86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5" t="s">
        <v>112</v>
      </c>
      <c r="C36" s="86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7" t="s">
        <v>113</v>
      </c>
      <c r="C38" s="88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0" t="s">
        <v>91</v>
      </c>
      <c r="C42" s="41">
        <f>N24*(1+3%)</f>
        <v>252764.3175</v>
      </c>
      <c r="D42" s="71" t="s">
        <v>111</v>
      </c>
    </row>
    <row r="44" spans="2:13" x14ac:dyDescent="0.35">
      <c r="B44" s="2" t="s">
        <v>63</v>
      </c>
      <c r="C44" s="43">
        <v>0.85</v>
      </c>
    </row>
    <row r="46" spans="2:13" x14ac:dyDescent="0.35">
      <c r="B46" s="44" t="s">
        <v>64</v>
      </c>
      <c r="C46" s="45">
        <v>0</v>
      </c>
    </row>
    <row r="48" spans="2:13" x14ac:dyDescent="0.35">
      <c r="B48" s="2" t="s">
        <v>66</v>
      </c>
      <c r="C48" s="43">
        <v>0.2</v>
      </c>
    </row>
    <row r="50" spans="2:3" ht="26.25" x14ac:dyDescent="0.4">
      <c r="B50" s="46" t="s">
        <v>88</v>
      </c>
      <c r="C50" s="47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4" t="s">
        <v>90</v>
      </c>
    </row>
    <row r="2" spans="2:15" x14ac:dyDescent="0.35">
      <c r="B2" s="64" t="s">
        <v>39</v>
      </c>
      <c r="H2"/>
    </row>
    <row r="3" spans="2:15" x14ac:dyDescent="0.35">
      <c r="B3" s="77" t="s">
        <v>93</v>
      </c>
    </row>
    <row r="4" spans="2:15" x14ac:dyDescent="0.35">
      <c r="B4" s="64" t="s">
        <v>87</v>
      </c>
      <c r="C4" s="1"/>
    </row>
    <row r="5" spans="2:15" ht="21.75" thickBot="1" x14ac:dyDescent="0.4">
      <c r="B5" s="64"/>
      <c r="C5" s="1"/>
    </row>
    <row r="6" spans="2:15" x14ac:dyDescent="0.35">
      <c r="B6" s="129" t="s">
        <v>89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x14ac:dyDescent="0.35"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35"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</row>
    <row r="9" spans="2:15" x14ac:dyDescent="0.35"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2:15" x14ac:dyDescent="0.35"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</row>
    <row r="11" spans="2:15" x14ac:dyDescent="0.35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2:15" x14ac:dyDescent="0.35"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</row>
    <row r="13" spans="2:15" ht="21.75" thickBot="1" x14ac:dyDescent="0.4">
      <c r="B13" s="135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</row>
    <row r="14" spans="2:15" ht="22.5" x14ac:dyDescent="0.3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2:15" x14ac:dyDescent="0.35">
      <c r="B15" s="79" t="s">
        <v>114</v>
      </c>
    </row>
    <row r="16" spans="2:15" s="3" customFormat="1" ht="42" x14ac:dyDescent="0.2">
      <c r="B16" s="52" t="s">
        <v>0</v>
      </c>
      <c r="C16" s="57" t="s">
        <v>1</v>
      </c>
      <c r="D16" s="57" t="s">
        <v>2</v>
      </c>
      <c r="E16" s="52" t="s">
        <v>78</v>
      </c>
      <c r="F16" s="65" t="s">
        <v>41</v>
      </c>
      <c r="G16" s="65" t="s">
        <v>3</v>
      </c>
      <c r="H16" s="65" t="s">
        <v>4</v>
      </c>
      <c r="I16" s="57" t="s">
        <v>42</v>
      </c>
      <c r="J16" s="57" t="s">
        <v>43</v>
      </c>
      <c r="K16" s="57" t="s">
        <v>5</v>
      </c>
      <c r="L16" s="57" t="s">
        <v>79</v>
      </c>
      <c r="M16" s="57" t="s">
        <v>80</v>
      </c>
      <c r="N16" s="52" t="s">
        <v>68</v>
      </c>
    </row>
    <row r="17" spans="2:14" s="4" customFormat="1" x14ac:dyDescent="0.2">
      <c r="B17" s="7" t="s">
        <v>81</v>
      </c>
      <c r="C17" s="138" t="s">
        <v>115</v>
      </c>
      <c r="D17" s="8" t="s">
        <v>82</v>
      </c>
      <c r="E17" s="9" t="s">
        <v>9</v>
      </c>
      <c r="F17" s="9">
        <v>50</v>
      </c>
      <c r="G17" s="10">
        <v>0.375</v>
      </c>
      <c r="H17" s="9" t="s">
        <v>75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66">
        <f>M17</f>
        <v>68639.625</v>
      </c>
    </row>
    <row r="18" spans="2:14" s="4" customFormat="1" x14ac:dyDescent="0.2">
      <c r="B18" s="7" t="s">
        <v>83</v>
      </c>
      <c r="C18" s="139"/>
      <c r="D18" s="8" t="s">
        <v>82</v>
      </c>
      <c r="E18" s="9" t="s">
        <v>9</v>
      </c>
      <c r="F18" s="9">
        <v>50</v>
      </c>
      <c r="G18" s="10">
        <v>0.375</v>
      </c>
      <c r="H18" s="9" t="s">
        <v>65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66">
        <f>M18</f>
        <v>77256</v>
      </c>
    </row>
    <row r="19" spans="2:14" s="4" customFormat="1" x14ac:dyDescent="0.2">
      <c r="B19" s="7" t="s">
        <v>116</v>
      </c>
      <c r="C19" s="139"/>
      <c r="D19" s="62" t="s">
        <v>12</v>
      </c>
      <c r="E19" s="37" t="s">
        <v>9</v>
      </c>
      <c r="F19" s="37">
        <v>12</v>
      </c>
      <c r="G19" s="53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3">
        <f t="shared" si="0"/>
        <v>0</v>
      </c>
      <c r="L19" s="38">
        <f t="shared" si="1"/>
        <v>2576</v>
      </c>
      <c r="M19" s="38">
        <f t="shared" si="2"/>
        <v>30912</v>
      </c>
      <c r="N19" s="105">
        <f>M19*1.1</f>
        <v>34003.200000000004</v>
      </c>
    </row>
    <row r="20" spans="2:14" s="4" customFormat="1" x14ac:dyDescent="0.2">
      <c r="B20" s="7" t="s">
        <v>116</v>
      </c>
      <c r="C20" s="139"/>
      <c r="D20" s="62" t="s">
        <v>60</v>
      </c>
      <c r="E20" s="37" t="s">
        <v>14</v>
      </c>
      <c r="F20" s="106">
        <v>12</v>
      </c>
      <c r="G20" s="53">
        <v>1</v>
      </c>
      <c r="H20" s="37" t="s">
        <v>50</v>
      </c>
      <c r="I20" s="38">
        <v>17176</v>
      </c>
      <c r="J20" s="38">
        <f>F20*G20*I20</f>
        <v>206112</v>
      </c>
      <c r="K20" s="73">
        <f t="shared" si="0"/>
        <v>0</v>
      </c>
      <c r="L20" s="38">
        <f t="shared" si="1"/>
        <v>17176</v>
      </c>
      <c r="M20" s="38">
        <f t="shared" si="2"/>
        <v>206112</v>
      </c>
      <c r="N20" s="105">
        <f>M20*1.1</f>
        <v>226723.20000000001</v>
      </c>
    </row>
    <row r="21" spans="2:14" s="4" customFormat="1" x14ac:dyDescent="0.2">
      <c r="B21" s="7" t="s">
        <v>116</v>
      </c>
      <c r="C21" s="140"/>
      <c r="D21" s="62" t="s">
        <v>77</v>
      </c>
      <c r="E21" s="37" t="s">
        <v>14</v>
      </c>
      <c r="F21" s="37">
        <v>12</v>
      </c>
      <c r="G21" s="53">
        <v>1</v>
      </c>
      <c r="H21" s="37" t="s">
        <v>50</v>
      </c>
      <c r="I21" s="38">
        <v>8588</v>
      </c>
      <c r="J21" s="38">
        <f t="shared" si="3"/>
        <v>103056</v>
      </c>
      <c r="K21" s="73">
        <f t="shared" si="0"/>
        <v>0</v>
      </c>
      <c r="L21" s="38">
        <f t="shared" si="1"/>
        <v>8588</v>
      </c>
      <c r="M21" s="38">
        <f t="shared" si="2"/>
        <v>103056</v>
      </c>
      <c r="N21" s="105">
        <f>M21*1.1</f>
        <v>113361.60000000001</v>
      </c>
    </row>
    <row r="22" spans="2:14" s="4" customFormat="1" x14ac:dyDescent="0.2">
      <c r="B22" s="9" t="s">
        <v>84</v>
      </c>
      <c r="C22" s="7" t="s">
        <v>85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75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66">
        <f>M22</f>
        <v>73215.600000000006</v>
      </c>
    </row>
    <row r="23" spans="2:14" s="4" customFormat="1" x14ac:dyDescent="0.2">
      <c r="B23" s="9" t="s">
        <v>86</v>
      </c>
      <c r="C23" s="7" t="s">
        <v>85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65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66">
        <f>M23</f>
        <v>82406.399999999994</v>
      </c>
    </row>
    <row r="24" spans="2:14" s="33" customFormat="1" ht="22.5" x14ac:dyDescent="0.2">
      <c r="B24" s="109" t="s">
        <v>28</v>
      </c>
      <c r="C24" s="109"/>
      <c r="D24" s="109"/>
      <c r="E24" s="109"/>
      <c r="F24" s="28">
        <f>SUM(F16:F23)</f>
        <v>176</v>
      </c>
      <c r="G24" s="141"/>
      <c r="H24" s="141"/>
      <c r="I24" s="28" t="s">
        <v>28</v>
      </c>
      <c r="J24" s="67">
        <f>SUM(J16:J23)</f>
        <v>641597.625</v>
      </c>
      <c r="K24" s="68"/>
      <c r="L24" s="11">
        <f t="shared" si="1"/>
        <v>3645.4410511363635</v>
      </c>
      <c r="M24" s="11">
        <f t="shared" si="2"/>
        <v>641597.625</v>
      </c>
      <c r="N24" s="70">
        <f>SUM(N17:N23)</f>
        <v>675605.625</v>
      </c>
    </row>
    <row r="25" spans="2:14" s="33" customFormat="1" x14ac:dyDescent="0.2">
      <c r="B25" s="1"/>
      <c r="C25" s="1"/>
      <c r="D25" s="1"/>
      <c r="E25" s="1"/>
      <c r="F25" s="90"/>
      <c r="G25" s="91"/>
      <c r="H25" s="91"/>
      <c r="I25" s="90"/>
      <c r="J25" s="92"/>
      <c r="K25" s="93"/>
      <c r="L25" s="22"/>
      <c r="M25" s="22"/>
      <c r="N25" s="4"/>
    </row>
    <row r="26" spans="2:14" s="4" customFormat="1" x14ac:dyDescent="0.2">
      <c r="B26" s="79" t="s">
        <v>114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9" t="s">
        <v>95</v>
      </c>
      <c r="C27" s="80" t="s">
        <v>96</v>
      </c>
      <c r="D27" s="83" t="s">
        <v>97</v>
      </c>
      <c r="E27" s="81" t="s">
        <v>98</v>
      </c>
      <c r="F27" s="81" t="s">
        <v>99</v>
      </c>
      <c r="G27" s="82" t="s">
        <v>100</v>
      </c>
      <c r="H27" s="81" t="s">
        <v>101</v>
      </c>
      <c r="I27" s="84" t="s">
        <v>102</v>
      </c>
      <c r="J27" s="84" t="s">
        <v>103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104</v>
      </c>
      <c r="C29" s="11" t="s">
        <v>105</v>
      </c>
      <c r="D29" s="11" t="s">
        <v>29</v>
      </c>
      <c r="E29" s="11">
        <v>508.62419999999997</v>
      </c>
      <c r="F29" s="11" t="s">
        <v>106</v>
      </c>
      <c r="G29" s="94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104</v>
      </c>
      <c r="C30" s="11" t="s">
        <v>105</v>
      </c>
      <c r="D30" s="11" t="s">
        <v>30</v>
      </c>
      <c r="E30" s="11">
        <v>190.73407499999999</v>
      </c>
      <c r="F30" s="11" t="s">
        <v>106</v>
      </c>
      <c r="G30" s="94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107</v>
      </c>
      <c r="C31" s="11" t="s">
        <v>105</v>
      </c>
      <c r="D31" s="11" t="s">
        <v>29</v>
      </c>
      <c r="E31" s="11">
        <v>1117.2766149900001</v>
      </c>
      <c r="F31" s="11" t="s">
        <v>106</v>
      </c>
      <c r="G31" s="94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108</v>
      </c>
      <c r="C32" s="11" t="s">
        <v>105</v>
      </c>
      <c r="D32" s="11" t="s">
        <v>109</v>
      </c>
      <c r="E32" s="11">
        <v>355.31033400000001</v>
      </c>
      <c r="F32" s="11" t="s">
        <v>110</v>
      </c>
      <c r="G32" s="94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09" t="s">
        <v>28</v>
      </c>
      <c r="C33" s="109"/>
      <c r="D33" s="109"/>
      <c r="E33" s="109"/>
      <c r="F33" s="28"/>
      <c r="G33" s="28">
        <f>SUM(G25:G32)</f>
        <v>54</v>
      </c>
      <c r="H33" s="20"/>
      <c r="I33" s="22"/>
      <c r="J33" s="89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5" t="s">
        <v>91</v>
      </c>
      <c r="C35" s="86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5" t="s">
        <v>112</v>
      </c>
      <c r="C36" s="86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7" t="s">
        <v>113</v>
      </c>
      <c r="C38" s="88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0" t="s">
        <v>91</v>
      </c>
      <c r="C42" s="41">
        <f>N24*(1+3%)</f>
        <v>695873.79375000007</v>
      </c>
      <c r="D42" s="71" t="s">
        <v>111</v>
      </c>
    </row>
    <row r="44" spans="2:13" x14ac:dyDescent="0.35">
      <c r="B44" s="2" t="s">
        <v>63</v>
      </c>
      <c r="C44" s="43">
        <v>0.85</v>
      </c>
    </row>
    <row r="46" spans="2:13" x14ac:dyDescent="0.35">
      <c r="B46" s="44" t="s">
        <v>64</v>
      </c>
      <c r="C46" s="45">
        <f>C42*(1-C44)</f>
        <v>104381.06906250003</v>
      </c>
    </row>
    <row r="48" spans="2:13" x14ac:dyDescent="0.35">
      <c r="B48" s="2" t="s">
        <v>66</v>
      </c>
      <c r="C48" s="43">
        <v>0.2</v>
      </c>
    </row>
    <row r="50" spans="2:3" ht="26.25" x14ac:dyDescent="0.4">
      <c r="B50" s="46" t="s">
        <v>88</v>
      </c>
      <c r="C50" s="47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EU CUIDO DOS RIOS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